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РасчетЕСХН" sheetId="3" r:id="rId1"/>
    <sheet name="Лист1" sheetId="1" r:id="rId2"/>
    <sheet name="по  данным МРИ" sheetId="2" r:id="rId3"/>
  </sheets>
  <calcPr calcId="144525"/>
</workbook>
</file>

<file path=xl/calcChain.xml><?xml version="1.0" encoding="utf-8"?>
<calcChain xmlns="http://schemas.openxmlformats.org/spreadsheetml/2006/main">
  <c r="M9" i="3" l="1"/>
  <c r="K9" i="3"/>
  <c r="I9" i="3"/>
  <c r="H9" i="3"/>
  <c r="M8" i="3"/>
  <c r="K8" i="3"/>
  <c r="I8" i="3"/>
  <c r="H8" i="3" l="1"/>
  <c r="Y4" i="2"/>
  <c r="X4" i="2"/>
  <c r="W4" i="2"/>
  <c r="K4" i="2"/>
  <c r="H4" i="2"/>
  <c r="E4" i="2"/>
  <c r="G26" i="1"/>
  <c r="E26" i="1"/>
  <c r="J25" i="1"/>
  <c r="L25" i="1" s="1"/>
  <c r="N25" i="1" s="1"/>
  <c r="I25" i="1"/>
  <c r="K25" i="1" s="1"/>
  <c r="M25" i="1" s="1"/>
  <c r="H25" i="1"/>
  <c r="J24" i="1"/>
  <c r="L24" i="1" s="1"/>
  <c r="N24" i="1" s="1"/>
  <c r="I24" i="1"/>
  <c r="K24" i="1" s="1"/>
  <c r="M24" i="1" s="1"/>
  <c r="H24" i="1"/>
  <c r="J23" i="1"/>
  <c r="L23" i="1" s="1"/>
  <c r="N23" i="1" s="1"/>
  <c r="I23" i="1"/>
  <c r="K23" i="1" s="1"/>
  <c r="M23" i="1" s="1"/>
  <c r="H23" i="1"/>
  <c r="J22" i="1"/>
  <c r="L22" i="1" s="1"/>
  <c r="N22" i="1" s="1"/>
  <c r="I22" i="1"/>
  <c r="K22" i="1" s="1"/>
  <c r="M22" i="1" s="1"/>
  <c r="H22" i="1"/>
  <c r="J21" i="1"/>
  <c r="L21" i="1" s="1"/>
  <c r="N21" i="1" s="1"/>
  <c r="I21" i="1"/>
  <c r="K21" i="1" s="1"/>
  <c r="M21" i="1" s="1"/>
  <c r="H21" i="1"/>
  <c r="J20" i="1"/>
  <c r="L20" i="1" s="1"/>
  <c r="N20" i="1" s="1"/>
  <c r="I20" i="1"/>
  <c r="K20" i="1" s="1"/>
  <c r="M20" i="1" s="1"/>
  <c r="H20" i="1"/>
  <c r="C20" i="1"/>
  <c r="B20" i="1"/>
  <c r="J19" i="1"/>
  <c r="L19" i="1" s="1"/>
  <c r="N19" i="1" s="1"/>
  <c r="I19" i="1"/>
  <c r="K19" i="1" s="1"/>
  <c r="M19" i="1" s="1"/>
  <c r="H19" i="1"/>
  <c r="J18" i="1"/>
  <c r="L18" i="1" s="1"/>
  <c r="N18" i="1" s="1"/>
  <c r="I18" i="1"/>
  <c r="K18" i="1" s="1"/>
  <c r="M18" i="1" s="1"/>
  <c r="H18" i="1"/>
  <c r="J17" i="1"/>
  <c r="L17" i="1" s="1"/>
  <c r="N17" i="1" s="1"/>
  <c r="I17" i="1"/>
  <c r="K17" i="1" s="1"/>
  <c r="M17" i="1" s="1"/>
  <c r="H17" i="1"/>
  <c r="J16" i="1"/>
  <c r="L16" i="1" s="1"/>
  <c r="N16" i="1" s="1"/>
  <c r="I16" i="1"/>
  <c r="K16" i="1" s="1"/>
  <c r="M16" i="1" s="1"/>
  <c r="H16" i="1"/>
  <c r="J15" i="1"/>
  <c r="L15" i="1" s="1"/>
  <c r="N15" i="1" s="1"/>
  <c r="I15" i="1"/>
  <c r="K15" i="1" s="1"/>
  <c r="M15" i="1" s="1"/>
  <c r="H15" i="1"/>
  <c r="J14" i="1"/>
  <c r="L14" i="1" s="1"/>
  <c r="N14" i="1" s="1"/>
  <c r="I14" i="1"/>
  <c r="K14" i="1" s="1"/>
  <c r="M14" i="1" s="1"/>
  <c r="H14" i="1"/>
  <c r="J13" i="1"/>
  <c r="L13" i="1" s="1"/>
  <c r="N13" i="1" s="1"/>
  <c r="I13" i="1"/>
  <c r="K13" i="1" s="1"/>
  <c r="M13" i="1" s="1"/>
  <c r="H13" i="1"/>
  <c r="J12" i="1"/>
  <c r="L12" i="1" s="1"/>
  <c r="N12" i="1" s="1"/>
  <c r="I12" i="1"/>
  <c r="K12" i="1" s="1"/>
  <c r="M12" i="1" s="1"/>
  <c r="H12" i="1"/>
  <c r="J11" i="1"/>
  <c r="L11" i="1" s="1"/>
  <c r="N11" i="1" s="1"/>
  <c r="I11" i="1"/>
  <c r="K11" i="1" s="1"/>
  <c r="M11" i="1" s="1"/>
  <c r="H11" i="1"/>
  <c r="J10" i="1"/>
  <c r="L10" i="1" s="1"/>
  <c r="N10" i="1" s="1"/>
  <c r="I10" i="1"/>
  <c r="K10" i="1" s="1"/>
  <c r="M10" i="1" s="1"/>
  <c r="H10" i="1"/>
  <c r="H9" i="1"/>
  <c r="D9" i="1"/>
  <c r="D26" i="1" s="1"/>
  <c r="D28" i="1" s="1"/>
  <c r="C9" i="1"/>
  <c r="C26" i="1" s="1"/>
  <c r="C28" i="1" s="1"/>
  <c r="B9" i="1"/>
  <c r="B26" i="1" s="1"/>
  <c r="B28" i="1" s="1"/>
  <c r="H8" i="1"/>
  <c r="G28" i="1"/>
  <c r="E28" i="1"/>
  <c r="L4" i="2" l="1"/>
  <c r="N4" i="2" s="1"/>
  <c r="J9" i="1"/>
  <c r="H26" i="1"/>
  <c r="H28" i="1" s="1"/>
  <c r="I9" i="1"/>
  <c r="J26" i="1" l="1"/>
  <c r="J28" i="1" s="1"/>
  <c r="L9" i="1"/>
  <c r="I26" i="1"/>
  <c r="I28" i="1" s="1"/>
  <c r="K9" i="1"/>
  <c r="K26" i="1" l="1"/>
  <c r="K28" i="1" s="1"/>
  <c r="M9" i="1"/>
  <c r="M26" i="1" s="1"/>
  <c r="M28" i="1" s="1"/>
  <c r="L26" i="1"/>
  <c r="L28" i="1" s="1"/>
  <c r="N9" i="1"/>
  <c r="N26" i="1" s="1"/>
  <c r="N28" i="1" s="1"/>
</calcChain>
</file>

<file path=xl/sharedStrings.xml><?xml version="1.0" encoding="utf-8"?>
<sst xmlns="http://schemas.openxmlformats.org/spreadsheetml/2006/main" count="103" uniqueCount="63">
  <si>
    <r>
      <t>ЕСХН = (V</t>
    </r>
    <r>
      <rPr>
        <b/>
        <vertAlign val="subscript"/>
        <sz val="14"/>
        <rFont val="Times New Roman"/>
        <family val="1"/>
        <charset val="204"/>
      </rPr>
      <t>нб</t>
    </r>
    <r>
      <rPr>
        <b/>
        <sz val="14"/>
        <rFont val="Times New Roman"/>
        <family val="1"/>
        <charset val="204"/>
      </rPr>
      <t xml:space="preserve"> x И – У) x S/100,</t>
    </r>
  </si>
  <si>
    <t>Территория</t>
  </si>
  <si>
    <t>Сумма  доходов</t>
  </si>
  <si>
    <t>сумма расходов</t>
  </si>
  <si>
    <r>
      <t xml:space="preserve">налоговая база, </t>
    </r>
    <r>
      <rPr>
        <b/>
        <sz val="8.25"/>
        <rFont val="Microsoft Sans Serif"/>
        <family val="2"/>
        <charset val="204"/>
      </rPr>
      <t>Vнб</t>
    </r>
  </si>
  <si>
    <r>
      <t>сумма убытков,</t>
    </r>
    <r>
      <rPr>
        <b/>
        <sz val="8.25"/>
        <rFont val="Microsoft Sans Serif"/>
        <family val="2"/>
        <charset val="204"/>
      </rPr>
      <t xml:space="preserve"> У</t>
    </r>
  </si>
  <si>
    <r>
      <t>Ставка ,</t>
    </r>
    <r>
      <rPr>
        <b/>
        <sz val="8.25"/>
        <rFont val="Microsoft Sans Serif"/>
        <family val="2"/>
        <charset val="204"/>
      </rPr>
      <t xml:space="preserve"> S</t>
    </r>
    <r>
      <rPr>
        <sz val="8.25"/>
        <rFont val="Microsoft Sans Serif"/>
        <family val="2"/>
        <charset val="204"/>
      </rPr>
      <t xml:space="preserve">  %</t>
    </r>
  </si>
  <si>
    <t>50% пост налога за 2019г</t>
  </si>
  <si>
    <t>2020 оценка</t>
  </si>
  <si>
    <t>2021  прогноз</t>
  </si>
  <si>
    <t>2022  прогноз</t>
  </si>
  <si>
    <t>2023  прогноз</t>
  </si>
  <si>
    <t xml:space="preserve">консервативный </t>
  </si>
  <si>
    <t>базовый</t>
  </si>
  <si>
    <t>индекс производства продукции сельского хозяйства</t>
  </si>
  <si>
    <t>101,5</t>
  </si>
  <si>
    <t>100,785</t>
  </si>
  <si>
    <t>103,65</t>
  </si>
  <si>
    <t>101,7</t>
  </si>
  <si>
    <t>103,645</t>
  </si>
  <si>
    <t>Переволоцкий р-н</t>
  </si>
  <si>
    <t>Адамовское поселение</t>
  </si>
  <si>
    <t>Донецкое поселение</t>
  </si>
  <si>
    <t>Зубочистенское поселение</t>
  </si>
  <si>
    <t>Зубочистенское Второе поселение</t>
  </si>
  <si>
    <t>Кариновское поселение</t>
  </si>
  <si>
    <t>Кичкасское поселение</t>
  </si>
  <si>
    <t>Кубанское поселение</t>
  </si>
  <si>
    <t>Мамалаевское поселение</t>
  </si>
  <si>
    <t>Переволоцкое поселение</t>
  </si>
  <si>
    <t>Преторийское поселение</t>
  </si>
  <si>
    <t>Родничнодольское поселение</t>
  </si>
  <si>
    <t>Садовое поселение</t>
  </si>
  <si>
    <t>Степановское поселение</t>
  </si>
  <si>
    <t>Татищевское поселение</t>
  </si>
  <si>
    <t>Чесноковское поселение</t>
  </si>
  <si>
    <t>Южноуральское  поселение</t>
  </si>
  <si>
    <t>Япрынцевское поселение</t>
  </si>
  <si>
    <t>контроль:</t>
  </si>
  <si>
    <t>x</t>
  </si>
  <si>
    <t>Прогноз ЕСХН</t>
  </si>
  <si>
    <t>№ п/п</t>
  </si>
  <si>
    <t>2017 год</t>
  </si>
  <si>
    <t>2018 год</t>
  </si>
  <si>
    <t>средний удельный вес</t>
  </si>
  <si>
    <t>2020 год</t>
  </si>
  <si>
    <t>Vнб – налоговая база предыдущего периода, тыс. рублей (строка 030 отчета № 5-ЕСХН) за 2019 год</t>
  </si>
  <si>
    <t>И – Индекс производства продукции сельского хозяйства в хозяйствах всех категорий в процентах к предыдущему году в сопоставимых ценах, % (прогноз социально-экономического развития Оренбургской области)</t>
  </si>
  <si>
    <t>У - сумма убытка, полученного в предыдущих налоговых периодах, уменьшающая налоговую базу за налоговый период, тыс. рублей (строка 040 отчета № 5-ЕСХН) за 2018 год</t>
  </si>
  <si>
    <t>У - сумма убытка, полученного в предыдущих налоговых периодах, уменьшающая налоговую базу за налоговый период, тыс. рублей (строка 040 отчета № 5-ЕСХН) за 2019 год</t>
  </si>
  <si>
    <t>S – ставка налога, %</t>
  </si>
  <si>
    <t>Прогноз</t>
  </si>
  <si>
    <t>6 мес.</t>
  </si>
  <si>
    <t>год</t>
  </si>
  <si>
    <t>%</t>
  </si>
  <si>
    <t>2021 год</t>
  </si>
  <si>
    <t>2022год</t>
  </si>
  <si>
    <t>2023 год</t>
  </si>
  <si>
    <t>2022 год</t>
  </si>
  <si>
    <t xml:space="preserve">Переволоцкий  </t>
  </si>
  <si>
    <r>
      <t xml:space="preserve">Расчет поступления  </t>
    </r>
    <r>
      <rPr>
        <b/>
        <sz val="11"/>
        <color theme="1"/>
        <rFont val="Calibri"/>
        <family val="2"/>
        <charset val="204"/>
        <scheme val="minor"/>
      </rPr>
      <t xml:space="preserve"> Единый сельскохозяйственный налог</t>
    </r>
    <r>
      <rPr>
        <sz val="11"/>
        <color theme="1"/>
        <rFont val="Calibri"/>
        <family val="2"/>
        <charset val="204"/>
        <scheme val="minor"/>
      </rPr>
      <t xml:space="preserve">  на 2021-2023 годы</t>
    </r>
  </si>
  <si>
    <t xml:space="preserve">  Единый сельскохозяйственный налог, в контингенте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</si>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</sst>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Red]#,##0.00%;\-#,##0.00%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8.25"/>
      <name val="Microsoft Sans Serif"/>
      <family val="2"/>
      <charset val="204"/>
    </font>
    <font>
      <b/>
      <sz val="8.25"/>
      <name val="Microsoft Sans Serif"/>
      <family val="2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9"/>
      <name val="Garamond"/>
      <family val="1"/>
      <charset val="204"/>
    </font>
    <font>
      <b/>
      <sz val="12"/>
      <name val="Garamond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" fontId="0" fillId="0" borderId="0" xfId="0" applyNumberFormat="1"/>
    <xf numFmtId="164" fontId="0" fillId="0" borderId="0" xfId="0" applyNumberFormat="1"/>
    <xf numFmtId="0" fontId="1" fillId="0" borderId="0" xfId="0" applyFont="1"/>
    <xf numFmtId="3" fontId="2" fillId="0" borderId="0" xfId="0" applyNumberFormat="1" applyFont="1" applyFill="1"/>
    <xf numFmtId="0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9" fontId="0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0" fontId="5" fillId="2" borderId="1" xfId="0" applyFont="1" applyFill="1" applyBorder="1" applyAlignment="1"/>
    <xf numFmtId="1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/>
    <xf numFmtId="3" fontId="6" fillId="3" borderId="1" xfId="0" applyNumberFormat="1" applyFont="1" applyFill="1" applyBorder="1"/>
    <xf numFmtId="3" fontId="6" fillId="4" borderId="1" xfId="0" applyNumberFormat="1" applyFont="1" applyFill="1" applyBorder="1"/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3" fontId="1" fillId="4" borderId="1" xfId="0" applyNumberFormat="1" applyFont="1" applyFill="1" applyBorder="1"/>
    <xf numFmtId="0" fontId="4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/>
    <xf numFmtId="165" fontId="1" fillId="5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1" fillId="3" borderId="0" xfId="0" applyNumberFormat="1" applyFont="1" applyFill="1"/>
    <xf numFmtId="0" fontId="1" fillId="4" borderId="0" xfId="0" applyFont="1" applyFill="1"/>
    <xf numFmtId="0" fontId="1" fillId="3" borderId="0" xfId="0" applyFont="1" applyFill="1"/>
    <xf numFmtId="49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lef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166" fontId="0" fillId="0" borderId="28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3" fontId="0" fillId="3" borderId="30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workbookViewId="0">
      <selection activeCell="J1" sqref="J1:N1048576"/>
    </sheetView>
  </sheetViews>
  <sheetFormatPr defaultRowHeight="15" x14ac:dyDescent="0.25"/>
  <cols>
    <col min="2" max="3" width="11.28515625" customWidth="1"/>
    <col min="4" max="4" width="10.7109375" customWidth="1"/>
    <col min="9" max="9" width="11.28515625" customWidth="1"/>
    <col min="10" max="14" width="11.28515625" style="112" customWidth="1"/>
  </cols>
  <sheetData>
    <row r="1" spans="1:15" x14ac:dyDescent="0.25">
      <c r="A1" t="s">
        <v>60</v>
      </c>
      <c r="B1" s="1"/>
      <c r="C1" s="1"/>
      <c r="D1" s="1"/>
      <c r="E1" s="1"/>
      <c r="F1" s="2"/>
      <c r="G1" s="3"/>
      <c r="H1" s="3"/>
      <c r="I1" s="3"/>
      <c r="J1" s="106"/>
      <c r="K1" s="106"/>
      <c r="L1" s="106"/>
      <c r="M1" s="106"/>
      <c r="N1" s="106"/>
      <c r="O1" s="3"/>
    </row>
    <row r="2" spans="1:15" ht="20.25" x14ac:dyDescent="0.35">
      <c r="B2" s="4" t="s">
        <v>0</v>
      </c>
      <c r="C2" s="5"/>
      <c r="D2" s="6"/>
      <c r="E2" s="6"/>
      <c r="F2" s="2"/>
      <c r="G2" s="3"/>
      <c r="H2" s="3"/>
      <c r="I2" s="3"/>
      <c r="J2" s="106"/>
      <c r="K2" s="106"/>
      <c r="L2" s="106"/>
      <c r="M2" s="106"/>
      <c r="N2" s="106"/>
      <c r="O2" s="3"/>
    </row>
    <row r="3" spans="1:15" x14ac:dyDescent="0.25">
      <c r="B3" s="1"/>
      <c r="C3" s="1"/>
      <c r="D3" s="1"/>
      <c r="E3" s="1"/>
      <c r="F3" s="2"/>
      <c r="G3" s="3"/>
      <c r="H3" s="3"/>
      <c r="I3" s="3"/>
      <c r="J3" s="106"/>
      <c r="K3" s="106"/>
      <c r="L3" s="106"/>
      <c r="M3" s="106"/>
      <c r="N3" s="106"/>
      <c r="O3" s="3"/>
    </row>
    <row r="4" spans="1:15" ht="45" x14ac:dyDescent="0.25">
      <c r="A4" s="76" t="s">
        <v>1</v>
      </c>
      <c r="B4" s="77" t="s">
        <v>2</v>
      </c>
      <c r="C4" s="77" t="s">
        <v>3</v>
      </c>
      <c r="D4" s="78" t="s">
        <v>4</v>
      </c>
      <c r="E4" s="77" t="s">
        <v>5</v>
      </c>
      <c r="F4" s="80" t="s">
        <v>6</v>
      </c>
      <c r="G4" s="7" t="s">
        <v>7</v>
      </c>
      <c r="H4" s="8" t="s">
        <v>8</v>
      </c>
      <c r="I4" s="74" t="s">
        <v>9</v>
      </c>
      <c r="J4" s="75"/>
      <c r="K4" s="107" t="s">
        <v>10</v>
      </c>
      <c r="L4" s="108"/>
      <c r="M4" s="107" t="s">
        <v>11</v>
      </c>
      <c r="N4" s="108"/>
      <c r="O4" s="38"/>
    </row>
    <row r="5" spans="1:15" x14ac:dyDescent="0.25">
      <c r="A5" s="76"/>
      <c r="B5" s="77"/>
      <c r="C5" s="77"/>
      <c r="D5" s="79"/>
      <c r="E5" s="77"/>
      <c r="F5" s="81"/>
      <c r="G5" s="9"/>
      <c r="H5" s="10"/>
      <c r="I5" s="10"/>
      <c r="J5" s="109" t="s">
        <v>13</v>
      </c>
      <c r="K5" s="109"/>
      <c r="L5" s="109" t="s">
        <v>13</v>
      </c>
      <c r="M5" s="109"/>
      <c r="N5" s="109" t="s">
        <v>13</v>
      </c>
      <c r="O5" s="38"/>
    </row>
    <row r="6" spans="1:15" x14ac:dyDescent="0.25">
      <c r="A6" s="12"/>
      <c r="B6" s="13"/>
      <c r="C6" s="13"/>
      <c r="D6" s="13"/>
      <c r="E6" s="13"/>
      <c r="F6" s="14"/>
      <c r="G6" s="15"/>
      <c r="H6" s="16"/>
      <c r="I6" s="16"/>
      <c r="J6" s="110"/>
      <c r="K6" s="110"/>
      <c r="L6" s="110"/>
      <c r="M6" s="110"/>
      <c r="N6" s="110"/>
      <c r="O6" s="38"/>
    </row>
    <row r="7" spans="1:15" x14ac:dyDescent="0.25">
      <c r="A7" s="12" t="s">
        <v>14</v>
      </c>
      <c r="B7" s="13"/>
      <c r="C7" s="13"/>
      <c r="D7" s="13"/>
      <c r="E7" s="13"/>
      <c r="F7" s="14"/>
      <c r="G7" s="18"/>
      <c r="H7" s="16"/>
      <c r="I7" s="16"/>
      <c r="J7" s="110" t="s">
        <v>16</v>
      </c>
      <c r="K7" s="110"/>
      <c r="L7" s="110" t="s">
        <v>17</v>
      </c>
      <c r="M7" s="110"/>
      <c r="N7" s="110" t="s">
        <v>19</v>
      </c>
      <c r="O7" s="38"/>
    </row>
    <row r="8" spans="1:15" x14ac:dyDescent="0.25">
      <c r="A8" s="30" t="s">
        <v>24</v>
      </c>
      <c r="B8" s="31">
        <v>12127</v>
      </c>
      <c r="C8" s="31">
        <v>10555</v>
      </c>
      <c r="D8" s="31">
        <v>1572</v>
      </c>
      <c r="E8" s="31"/>
      <c r="F8" s="27">
        <v>6</v>
      </c>
      <c r="G8" s="28">
        <v>14.9</v>
      </c>
      <c r="H8" s="28">
        <f t="shared" ref="H8" si="0">G8*H$7/100</f>
        <v>0</v>
      </c>
      <c r="I8" s="9">
        <f t="shared" ref="I8" si="1">ROUND(J8/2,0)</f>
        <v>48</v>
      </c>
      <c r="J8" s="111">
        <v>95</v>
      </c>
      <c r="K8" s="111">
        <f t="shared" ref="K8" si="2">ROUND(L8/2,0)</f>
        <v>50</v>
      </c>
      <c r="L8" s="111">
        <v>99</v>
      </c>
      <c r="M8" s="111">
        <f t="shared" ref="M8" si="3">ROUND(N8/2,0)</f>
        <v>51</v>
      </c>
      <c r="N8" s="111">
        <v>102</v>
      </c>
      <c r="O8" s="38"/>
    </row>
    <row r="9" spans="1:15" x14ac:dyDescent="0.25">
      <c r="A9" s="30" t="s">
        <v>62</v>
      </c>
      <c r="B9" s="31">
        <v>12127</v>
      </c>
      <c r="C9" s="31">
        <v>10555</v>
      </c>
      <c r="D9" s="31">
        <v>1572</v>
      </c>
      <c r="E9" s="31"/>
      <c r="F9" s="27">
        <v>6</v>
      </c>
      <c r="G9" s="28">
        <v>14.9</v>
      </c>
      <c r="H9" s="28">
        <f t="shared" ref="H9" si="4">G9*H$7/100</f>
        <v>0</v>
      </c>
      <c r="I9" s="9">
        <f t="shared" ref="I9" si="5">ROUND(J9/2,0)</f>
        <v>48</v>
      </c>
      <c r="J9" s="111">
        <v>95</v>
      </c>
      <c r="K9" s="111">
        <f t="shared" ref="K9" si="6">ROUND(L9/2,0)</f>
        <v>50</v>
      </c>
      <c r="L9" s="111">
        <v>99</v>
      </c>
      <c r="M9" s="111">
        <f t="shared" ref="M9" si="7">ROUND(N9/2,0)</f>
        <v>51</v>
      </c>
      <c r="N9" s="111">
        <v>102</v>
      </c>
      <c r="O9" s="38"/>
    </row>
    <row r="10" spans="1:15" ht="409.6" x14ac:dyDescent="0.25">
      <c r="B10" s="1"/>
      <c r="C10" s="1"/>
      <c r="D10" s="1"/>
      <c r="E10" s="1"/>
      <c r="F10" s="2"/>
      <c r="G10" s="3"/>
      <c r="H10" s="3"/>
      <c r="I10" s="3"/>
      <c r="J10" s="106"/>
      <c r="K10" s="106"/>
      <c r="L10" s="106"/>
      <c r="M10" s="106"/>
      <c r="N10" s="106"/>
    </row>
    <row r="11" spans="1:15" x14ac:dyDescent="0.25">
      <c r="B11" s="1"/>
      <c r="C11" s="1"/>
      <c r="D11" s="1"/>
      <c r="E11" s="1"/>
      <c r="F11" s="2"/>
      <c r="G11" s="3"/>
      <c r="H11" s="3"/>
      <c r="I11" s="3"/>
      <c r="J11" s="106"/>
      <c r="K11" s="106"/>
      <c r="L11" s="106"/>
      <c r="M11" s="106"/>
      <c r="N11" s="106"/>
    </row>
    <row r="12" spans="1:15" x14ac:dyDescent="0.25">
      <c r="B12" s="1"/>
      <c r="C12" s="1"/>
      <c r="D12" s="1"/>
      <c r="E12" s="1"/>
      <c r="F12" s="2"/>
      <c r="G12" s="3"/>
      <c r="H12" s="3"/>
      <c r="I12" s="3"/>
      <c r="J12" s="106"/>
      <c r="K12" s="106"/>
      <c r="L12" s="106"/>
      <c r="M12" s="106"/>
      <c r="N12" s="106"/>
    </row>
    <row r="13" spans="1:15" x14ac:dyDescent="0.25">
      <c r="B13" s="1"/>
      <c r="C13" s="1"/>
      <c r="D13" s="1"/>
      <c r="E13" s="1"/>
      <c r="F13" s="2"/>
      <c r="G13" s="3"/>
      <c r="H13" s="3"/>
      <c r="I13" s="3"/>
      <c r="J13" s="106"/>
      <c r="K13" s="106"/>
      <c r="L13" s="106"/>
      <c r="M13" s="106"/>
      <c r="N13" s="106"/>
    </row>
    <row r="14" spans="1:15" x14ac:dyDescent="0.25">
      <c r="B14" s="1"/>
      <c r="C14" s="1"/>
      <c r="D14" s="1"/>
      <c r="E14" s="1"/>
      <c r="F14" s="2"/>
      <c r="G14" s="3"/>
      <c r="H14" s="3"/>
      <c r="I14" s="3"/>
      <c r="J14" s="106"/>
      <c r="K14" s="106"/>
      <c r="L14" s="106"/>
      <c r="M14" s="106"/>
      <c r="N14" s="106"/>
    </row>
    <row r="15" spans="1:15" x14ac:dyDescent="0.25">
      <c r="B15" s="1"/>
      <c r="C15" s="1"/>
      <c r="D15" s="1"/>
      <c r="E15" s="1"/>
      <c r="F15" s="2"/>
      <c r="G15" s="3"/>
      <c r="H15" s="3"/>
      <c r="I15" s="3"/>
      <c r="J15" s="106"/>
      <c r="K15" s="106"/>
      <c r="L15" s="106"/>
      <c r="M15" s="106"/>
      <c r="N15" s="106"/>
    </row>
    <row r="16" spans="1:15" x14ac:dyDescent="0.25">
      <c r="B16" s="1"/>
      <c r="C16" s="1"/>
      <c r="D16" s="1"/>
      <c r="E16" s="1"/>
      <c r="F16" s="2"/>
      <c r="G16" s="3"/>
      <c r="H16" s="3"/>
      <c r="I16" s="3"/>
      <c r="J16" s="106"/>
      <c r="K16" s="106"/>
      <c r="L16" s="106"/>
      <c r="M16" s="106"/>
      <c r="N16" s="106"/>
    </row>
    <row r="17" spans="2:14" x14ac:dyDescent="0.25">
      <c r="B17" s="1"/>
      <c r="C17" s="1"/>
      <c r="D17" s="1"/>
      <c r="E17" s="1"/>
      <c r="F17" s="2"/>
      <c r="G17" s="3"/>
      <c r="H17" s="3"/>
      <c r="I17" s="3"/>
      <c r="J17" s="106"/>
      <c r="K17" s="106"/>
      <c r="L17" s="106"/>
      <c r="M17" s="106"/>
      <c r="N17" s="106"/>
    </row>
    <row r="18" spans="2:14" x14ac:dyDescent="0.25">
      <c r="B18" s="1"/>
      <c r="C18" s="1"/>
      <c r="D18" s="1"/>
      <c r="E18" s="1"/>
      <c r="F18" s="2"/>
      <c r="G18" s="3"/>
      <c r="H18" s="3"/>
      <c r="I18" s="3"/>
      <c r="J18" s="106"/>
      <c r="K18" s="106"/>
      <c r="L18" s="106"/>
      <c r="M18" s="106"/>
      <c r="N18" s="106"/>
    </row>
    <row r="19" spans="2:14" x14ac:dyDescent="0.25">
      <c r="B19" s="1"/>
      <c r="C19" s="1"/>
      <c r="D19" s="1"/>
      <c r="E19" s="1"/>
      <c r="F19" s="2"/>
      <c r="G19" s="3"/>
      <c r="H19" s="3"/>
      <c r="I19" s="3"/>
      <c r="J19" s="106"/>
      <c r="K19" s="106"/>
      <c r="L19" s="106"/>
      <c r="M19" s="106"/>
      <c r="N19" s="106"/>
    </row>
    <row r="20" spans="2:14" x14ac:dyDescent="0.25">
      <c r="B20" s="1"/>
      <c r="C20" s="1"/>
      <c r="D20" s="1"/>
      <c r="E20" s="1"/>
      <c r="F20" s="2"/>
      <c r="G20" s="3"/>
      <c r="H20" s="3"/>
      <c r="I20" s="3"/>
      <c r="J20" s="106"/>
      <c r="K20" s="106"/>
      <c r="L20" s="106"/>
      <c r="M20" s="106"/>
      <c r="N20" s="106"/>
    </row>
    <row r="21" spans="2:14" x14ac:dyDescent="0.25">
      <c r="B21" s="1"/>
      <c r="C21" s="1"/>
      <c r="D21" s="1"/>
      <c r="E21" s="1"/>
      <c r="F21" s="2"/>
      <c r="G21" s="3"/>
      <c r="H21" s="3"/>
      <c r="I21" s="3"/>
      <c r="J21" s="106"/>
      <c r="K21" s="106"/>
      <c r="L21" s="106"/>
      <c r="M21" s="106"/>
      <c r="N21" s="106"/>
    </row>
    <row r="22" spans="2:14" x14ac:dyDescent="0.25">
      <c r="B22" s="1"/>
      <c r="C22" s="1"/>
      <c r="D22" s="1"/>
      <c r="E22" s="1"/>
      <c r="F22" s="2"/>
      <c r="G22" s="3"/>
      <c r="H22" s="3"/>
      <c r="I22" s="3"/>
      <c r="J22" s="106"/>
      <c r="K22" s="106"/>
      <c r="L22" s="106"/>
      <c r="M22" s="106"/>
      <c r="N22" s="106"/>
    </row>
    <row r="23" spans="2:14" x14ac:dyDescent="0.25">
      <c r="B23" s="1"/>
      <c r="C23" s="1"/>
      <c r="D23" s="1"/>
      <c r="E23" s="1"/>
      <c r="F23" s="2"/>
      <c r="G23" s="3"/>
      <c r="H23" s="3"/>
      <c r="I23" s="3"/>
      <c r="J23" s="106"/>
      <c r="K23" s="106"/>
      <c r="L23" s="106"/>
      <c r="M23" s="106"/>
      <c r="N23" s="106"/>
    </row>
    <row r="24" spans="2:14" x14ac:dyDescent="0.25">
      <c r="B24" s="1"/>
      <c r="C24" s="1"/>
      <c r="D24" s="1"/>
      <c r="E24" s="1"/>
      <c r="F24" s="2"/>
      <c r="G24" s="3"/>
      <c r="H24" s="3"/>
      <c r="I24" s="3"/>
      <c r="J24" s="106"/>
      <c r="K24" s="106"/>
      <c r="L24" s="106"/>
      <c r="M24" s="106"/>
      <c r="N24" s="106"/>
    </row>
    <row r="25" spans="2:14" x14ac:dyDescent="0.25">
      <c r="B25" s="1"/>
      <c r="C25" s="1"/>
      <c r="D25" s="1"/>
      <c r="E25" s="1"/>
      <c r="F25" s="2"/>
      <c r="G25" s="3"/>
      <c r="H25" s="3"/>
      <c r="I25" s="3"/>
      <c r="J25" s="106"/>
      <c r="K25" s="106"/>
      <c r="L25" s="106"/>
      <c r="M25" s="106"/>
      <c r="N25" s="106"/>
    </row>
    <row r="26" spans="2:14" x14ac:dyDescent="0.25">
      <c r="B26" s="1"/>
      <c r="C26" s="1"/>
      <c r="D26" s="1"/>
      <c r="E26" s="1"/>
      <c r="F26" s="2"/>
      <c r="G26" s="3"/>
      <c r="H26" s="3"/>
      <c r="I26" s="3"/>
      <c r="J26" s="106"/>
      <c r="K26" s="106"/>
      <c r="L26" s="106"/>
      <c r="M26" s="106"/>
      <c r="N26" s="106"/>
    </row>
    <row r="27" spans="2:14" x14ac:dyDescent="0.25">
      <c r="B27" s="1"/>
      <c r="C27" s="1"/>
      <c r="D27" s="1"/>
      <c r="E27" s="1"/>
      <c r="F27" s="2"/>
      <c r="G27" s="3"/>
      <c r="H27" s="3"/>
      <c r="I27" s="3"/>
      <c r="J27" s="106"/>
      <c r="K27" s="106"/>
      <c r="L27" s="106"/>
      <c r="M27" s="106"/>
      <c r="N27" s="106"/>
    </row>
    <row r="28" spans="2:14" x14ac:dyDescent="0.25">
      <c r="B28" s="1"/>
      <c r="C28" s="1"/>
      <c r="D28" s="1"/>
      <c r="E28" s="1"/>
      <c r="F28" s="2"/>
      <c r="G28" s="3"/>
      <c r="H28" s="3"/>
      <c r="I28" s="3"/>
      <c r="J28" s="106"/>
      <c r="K28" s="106"/>
      <c r="L28" s="106"/>
      <c r="M28" s="106"/>
      <c r="N28" s="106"/>
    </row>
    <row r="29" spans="2:14" x14ac:dyDescent="0.25">
      <c r="B29" s="1"/>
      <c r="C29" s="1"/>
      <c r="D29" s="1"/>
      <c r="E29" s="1"/>
      <c r="F29" s="2"/>
      <c r="G29" s="3"/>
      <c r="H29" s="3"/>
      <c r="I29" s="3"/>
      <c r="J29" s="106"/>
      <c r="K29" s="106"/>
      <c r="L29" s="106"/>
      <c r="M29" s="106"/>
      <c r="N29" s="106"/>
    </row>
    <row r="30" spans="2:14" x14ac:dyDescent="0.25">
      <c r="B30" s="1"/>
      <c r="C30" s="1"/>
      <c r="D30" s="1"/>
      <c r="E30" s="1"/>
      <c r="F30" s="2"/>
      <c r="G30" s="3"/>
      <c r="H30" s="3"/>
      <c r="I30" s="3"/>
      <c r="J30" s="106"/>
      <c r="K30" s="106"/>
      <c r="L30" s="106"/>
      <c r="M30" s="106"/>
      <c r="N30" s="106"/>
    </row>
    <row r="31" spans="2:14" x14ac:dyDescent="0.25">
      <c r="B31" s="1"/>
      <c r="C31" s="1"/>
      <c r="D31" s="1"/>
      <c r="E31" s="1"/>
      <c r="F31" s="2"/>
      <c r="G31" s="3"/>
      <c r="H31" s="3"/>
      <c r="I31" s="3"/>
      <c r="J31" s="106"/>
      <c r="K31" s="106"/>
      <c r="L31" s="106"/>
      <c r="M31" s="106"/>
      <c r="N31" s="106"/>
    </row>
    <row r="32" spans="2:14" x14ac:dyDescent="0.25">
      <c r="B32" s="1"/>
      <c r="C32" s="1"/>
      <c r="D32" s="1"/>
      <c r="E32" s="1"/>
      <c r="F32" s="2"/>
      <c r="G32" s="3"/>
      <c r="H32" s="3"/>
      <c r="I32" s="3"/>
      <c r="J32" s="106"/>
      <c r="K32" s="106"/>
      <c r="L32" s="106"/>
      <c r="M32" s="106"/>
      <c r="N32" s="106"/>
    </row>
    <row r="33" spans="2:14" x14ac:dyDescent="0.25">
      <c r="B33" s="1"/>
      <c r="C33" s="1"/>
      <c r="D33" s="1"/>
      <c r="E33" s="1"/>
      <c r="F33" s="2"/>
      <c r="G33" s="3"/>
      <c r="H33" s="3"/>
      <c r="I33" s="3"/>
      <c r="J33" s="106"/>
      <c r="K33" s="106"/>
      <c r="L33" s="106"/>
      <c r="M33" s="106"/>
      <c r="N33" s="106"/>
    </row>
    <row r="34" spans="2:14" x14ac:dyDescent="0.25">
      <c r="B34" s="1"/>
      <c r="C34" s="1"/>
      <c r="D34" s="1"/>
      <c r="E34" s="1"/>
      <c r="F34" s="2"/>
      <c r="G34" s="3"/>
      <c r="H34" s="3"/>
      <c r="I34" s="3"/>
      <c r="J34" s="106"/>
      <c r="K34" s="106"/>
      <c r="L34" s="106"/>
      <c r="M34" s="106"/>
      <c r="N34" s="106"/>
    </row>
    <row r="35" spans="2:14" x14ac:dyDescent="0.25">
      <c r="B35" s="1"/>
      <c r="C35" s="1"/>
      <c r="D35" s="1"/>
      <c r="E35" s="1"/>
      <c r="F35" s="2"/>
      <c r="G35" s="3"/>
      <c r="H35" s="3"/>
      <c r="I35" s="3"/>
      <c r="J35" s="106"/>
      <c r="K35" s="106"/>
      <c r="L35" s="106"/>
      <c r="M35" s="106"/>
      <c r="N35" s="106"/>
    </row>
    <row r="36" spans="2:14" x14ac:dyDescent="0.25">
      <c r="B36" s="1"/>
      <c r="C36" s="1"/>
      <c r="D36" s="1"/>
      <c r="E36" s="1"/>
      <c r="F36" s="2"/>
      <c r="G36" s="3"/>
      <c r="H36" s="3"/>
      <c r="I36" s="3"/>
      <c r="J36" s="106"/>
      <c r="K36" s="106"/>
      <c r="L36" s="106"/>
      <c r="M36" s="106"/>
      <c r="N36" s="106"/>
    </row>
    <row r="37" spans="2:14" x14ac:dyDescent="0.25">
      <c r="B37" s="1"/>
      <c r="C37" s="1"/>
      <c r="D37" s="1"/>
      <c r="E37" s="1"/>
      <c r="F37" s="2"/>
      <c r="G37" s="3"/>
      <c r="H37" s="3"/>
      <c r="I37" s="3"/>
      <c r="J37" s="106"/>
      <c r="K37" s="106"/>
      <c r="L37" s="106"/>
      <c r="M37" s="106"/>
      <c r="N37" s="106"/>
    </row>
    <row r="38" spans="2:14" x14ac:dyDescent="0.25">
      <c r="B38" s="1"/>
      <c r="C38" s="1"/>
      <c r="D38" s="1"/>
      <c r="E38" s="1"/>
      <c r="F38" s="2"/>
      <c r="G38" s="3"/>
      <c r="H38" s="3"/>
      <c r="I38" s="3"/>
      <c r="J38" s="106"/>
      <c r="K38" s="106"/>
      <c r="L38" s="106"/>
      <c r="M38" s="106"/>
      <c r="N38" s="106"/>
    </row>
    <row r="39" spans="2:14" x14ac:dyDescent="0.25">
      <c r="B39" s="1"/>
      <c r="C39" s="1"/>
      <c r="D39" s="1"/>
      <c r="E39" s="1"/>
      <c r="F39" s="2"/>
      <c r="G39" s="3"/>
      <c r="H39" s="3"/>
      <c r="I39" s="3"/>
      <c r="J39" s="106"/>
      <c r="K39" s="106"/>
      <c r="L39" s="106"/>
      <c r="M39" s="106"/>
      <c r="N39" s="106"/>
    </row>
    <row r="40" spans="2:14" x14ac:dyDescent="0.25">
      <c r="B40" s="1"/>
      <c r="C40" s="1"/>
      <c r="D40" s="1"/>
      <c r="E40" s="1"/>
      <c r="F40" s="2"/>
      <c r="G40" s="3"/>
      <c r="H40" s="3"/>
      <c r="I40" s="3"/>
      <c r="J40" s="106"/>
      <c r="K40" s="106"/>
      <c r="L40" s="106"/>
      <c r="M40" s="106"/>
      <c r="N40" s="106"/>
    </row>
    <row r="41" spans="2:14" x14ac:dyDescent="0.25">
      <c r="B41" s="1"/>
      <c r="C41" s="1"/>
      <c r="D41" s="1"/>
      <c r="E41" s="1"/>
      <c r="F41" s="2"/>
      <c r="G41" s="3"/>
      <c r="H41" s="3"/>
      <c r="I41" s="3"/>
      <c r="J41" s="106"/>
      <c r="K41" s="106"/>
      <c r="L41" s="106"/>
      <c r="M41" s="106"/>
      <c r="N41" s="106"/>
    </row>
    <row r="42" spans="2:14" x14ac:dyDescent="0.25">
      <c r="B42" s="1"/>
      <c r="C42" s="1"/>
      <c r="D42" s="1"/>
      <c r="E42" s="1"/>
      <c r="F42" s="2"/>
      <c r="G42" s="3"/>
      <c r="H42" s="3"/>
      <c r="I42" s="3"/>
      <c r="J42" s="106"/>
      <c r="K42" s="106"/>
      <c r="L42" s="106"/>
      <c r="M42" s="106"/>
      <c r="N42" s="106"/>
    </row>
    <row r="43" spans="2:14" x14ac:dyDescent="0.25">
      <c r="B43" s="1"/>
      <c r="C43" s="1"/>
      <c r="D43" s="1"/>
      <c r="E43" s="1"/>
      <c r="F43" s="2"/>
      <c r="G43" s="3"/>
      <c r="H43" s="3"/>
      <c r="I43" s="3"/>
      <c r="J43" s="106"/>
      <c r="K43" s="106"/>
      <c r="L43" s="106"/>
      <c r="M43" s="106"/>
      <c r="N43" s="106"/>
    </row>
    <row r="44" spans="2:14" x14ac:dyDescent="0.25">
      <c r="B44" s="1"/>
      <c r="C44" s="1"/>
      <c r="D44" s="1"/>
      <c r="E44" s="1"/>
      <c r="F44" s="2"/>
      <c r="G44" s="3"/>
      <c r="H44" s="3"/>
      <c r="I44" s="3"/>
      <c r="J44" s="106"/>
      <c r="K44" s="106"/>
      <c r="L44" s="106"/>
      <c r="M44" s="106"/>
      <c r="N44" s="106"/>
    </row>
    <row r="45" spans="2:14" x14ac:dyDescent="0.25">
      <c r="B45" s="1"/>
      <c r="C45" s="1"/>
      <c r="D45" s="1"/>
      <c r="E45" s="1"/>
      <c r="F45" s="2"/>
      <c r="G45" s="3"/>
      <c r="H45" s="3"/>
      <c r="I45" s="3"/>
      <c r="J45" s="106"/>
      <c r="K45" s="106"/>
      <c r="L45" s="106"/>
      <c r="M45" s="106"/>
      <c r="N45" s="106"/>
    </row>
    <row r="46" spans="2:14" x14ac:dyDescent="0.25">
      <c r="B46" s="1"/>
      <c r="C46" s="1"/>
      <c r="D46" s="1"/>
      <c r="E46" s="1"/>
      <c r="F46" s="2"/>
      <c r="G46" s="3"/>
      <c r="H46" s="3"/>
      <c r="I46" s="3"/>
      <c r="J46" s="106"/>
      <c r="K46" s="106"/>
      <c r="L46" s="106"/>
      <c r="M46" s="106"/>
      <c r="N46" s="106"/>
    </row>
    <row r="47" spans="2:14" x14ac:dyDescent="0.25">
      <c r="B47" s="1"/>
      <c r="C47" s="1"/>
      <c r="D47" s="1"/>
      <c r="E47" s="1"/>
      <c r="F47" s="2"/>
      <c r="G47" s="3"/>
      <c r="H47" s="3"/>
      <c r="I47" s="3"/>
      <c r="J47" s="106"/>
      <c r="K47" s="106"/>
      <c r="L47" s="106"/>
      <c r="M47" s="106"/>
      <c r="N47" s="106"/>
    </row>
    <row r="48" spans="2:14" x14ac:dyDescent="0.25">
      <c r="B48" s="1"/>
      <c r="C48" s="1"/>
      <c r="D48" s="1"/>
      <c r="E48" s="1"/>
      <c r="F48" s="2"/>
      <c r="G48" s="3"/>
      <c r="H48" s="3"/>
      <c r="I48" s="3"/>
      <c r="J48" s="106"/>
      <c r="K48" s="106"/>
      <c r="L48" s="106"/>
      <c r="M48" s="106"/>
      <c r="N48" s="106"/>
    </row>
    <row r="49" spans="2:14" x14ac:dyDescent="0.25">
      <c r="B49" s="1"/>
      <c r="C49" s="1"/>
      <c r="D49" s="1"/>
      <c r="E49" s="1"/>
      <c r="F49" s="2"/>
      <c r="G49" s="3"/>
      <c r="H49" s="3"/>
      <c r="I49" s="3"/>
      <c r="J49" s="106"/>
      <c r="K49" s="106"/>
      <c r="L49" s="106"/>
      <c r="M49" s="106"/>
      <c r="N49" s="106"/>
    </row>
    <row r="50" spans="2:14" x14ac:dyDescent="0.25">
      <c r="B50" s="1"/>
      <c r="C50" s="1"/>
      <c r="D50" s="1"/>
      <c r="E50" s="1"/>
      <c r="F50" s="2"/>
      <c r="G50" s="3"/>
      <c r="H50" s="3"/>
      <c r="I50" s="3"/>
      <c r="J50" s="106"/>
      <c r="K50" s="106"/>
      <c r="L50" s="106"/>
      <c r="M50" s="106"/>
      <c r="N50" s="106"/>
    </row>
    <row r="51" spans="2:14" x14ac:dyDescent="0.25">
      <c r="B51" s="1"/>
      <c r="C51" s="1"/>
      <c r="D51" s="1"/>
      <c r="E51" s="1"/>
      <c r="F51" s="2"/>
      <c r="G51" s="3"/>
      <c r="H51" s="3"/>
      <c r="I51" s="3"/>
      <c r="J51" s="106"/>
      <c r="K51" s="106"/>
      <c r="L51" s="106"/>
      <c r="M51" s="106"/>
      <c r="N51" s="106"/>
    </row>
    <row r="52" spans="2:14" x14ac:dyDescent="0.25">
      <c r="B52" s="1"/>
      <c r="C52" s="1"/>
      <c r="D52" s="1"/>
      <c r="E52" s="1"/>
      <c r="F52" s="2"/>
      <c r="G52" s="3"/>
      <c r="H52" s="3"/>
      <c r="I52" s="3"/>
      <c r="J52" s="106"/>
      <c r="K52" s="106"/>
      <c r="L52" s="106"/>
      <c r="M52" s="106"/>
      <c r="N52" s="106"/>
    </row>
    <row r="53" spans="2:14" x14ac:dyDescent="0.25">
      <c r="B53" s="1"/>
      <c r="C53" s="1"/>
      <c r="D53" s="1"/>
      <c r="E53" s="1"/>
      <c r="F53" s="2"/>
      <c r="G53" s="3"/>
      <c r="H53" s="3"/>
      <c r="I53" s="3"/>
      <c r="J53" s="106"/>
      <c r="K53" s="106"/>
      <c r="L53" s="106"/>
      <c r="M53" s="106"/>
      <c r="N53" s="106"/>
    </row>
    <row r="54" spans="2:14" x14ac:dyDescent="0.25">
      <c r="B54" s="1"/>
      <c r="C54" s="1"/>
      <c r="D54" s="1"/>
      <c r="E54" s="1"/>
      <c r="F54" s="2"/>
      <c r="G54" s="3"/>
      <c r="H54" s="3"/>
      <c r="I54" s="3"/>
      <c r="J54" s="106"/>
      <c r="K54" s="106"/>
      <c r="L54" s="106"/>
      <c r="M54" s="106"/>
      <c r="N54" s="106"/>
    </row>
    <row r="55" spans="2:14" x14ac:dyDescent="0.25">
      <c r="B55" s="1"/>
      <c r="C55" s="1"/>
      <c r="D55" s="1"/>
      <c r="E55" s="1"/>
      <c r="F55" s="2"/>
      <c r="G55" s="3"/>
      <c r="H55" s="3"/>
      <c r="I55" s="3"/>
      <c r="J55" s="106"/>
      <c r="K55" s="106"/>
      <c r="L55" s="106"/>
      <c r="M55" s="106"/>
      <c r="N55" s="106"/>
    </row>
    <row r="56" spans="2:14" x14ac:dyDescent="0.25">
      <c r="B56" s="1"/>
      <c r="C56" s="1"/>
      <c r="D56" s="1"/>
      <c r="E56" s="1"/>
      <c r="F56" s="2"/>
      <c r="G56" s="3"/>
      <c r="H56" s="3"/>
      <c r="I56" s="3"/>
      <c r="J56" s="106"/>
      <c r="K56" s="106"/>
      <c r="L56" s="106"/>
      <c r="M56" s="106"/>
      <c r="N56" s="106"/>
    </row>
    <row r="57" spans="2:14" x14ac:dyDescent="0.25">
      <c r="B57" s="1"/>
      <c r="C57" s="1"/>
      <c r="D57" s="1"/>
      <c r="E57" s="1"/>
      <c r="F57" s="2"/>
      <c r="G57" s="3"/>
      <c r="H57" s="3"/>
      <c r="I57" s="3"/>
      <c r="J57" s="106"/>
      <c r="K57" s="106"/>
      <c r="L57" s="106"/>
      <c r="M57" s="106"/>
      <c r="N57" s="106"/>
    </row>
    <row r="58" spans="2:14" x14ac:dyDescent="0.25">
      <c r="B58" s="1"/>
      <c r="C58" s="1"/>
      <c r="D58" s="1"/>
      <c r="E58" s="1"/>
      <c r="F58" s="2"/>
      <c r="G58" s="3"/>
      <c r="H58" s="3"/>
      <c r="I58" s="3"/>
      <c r="J58" s="106"/>
      <c r="K58" s="106"/>
      <c r="L58" s="106"/>
      <c r="M58" s="106"/>
      <c r="N58" s="106"/>
    </row>
    <row r="59" spans="2:14" x14ac:dyDescent="0.25">
      <c r="B59" s="1"/>
      <c r="C59" s="1"/>
      <c r="D59" s="1"/>
      <c r="E59" s="1"/>
      <c r="F59" s="2"/>
      <c r="G59" s="3"/>
      <c r="H59" s="3"/>
      <c r="I59" s="3"/>
      <c r="J59" s="106"/>
      <c r="K59" s="106"/>
      <c r="L59" s="106"/>
      <c r="M59" s="106"/>
      <c r="N59" s="106"/>
    </row>
    <row r="60" spans="2:14" x14ac:dyDescent="0.25">
      <c r="B60" s="1"/>
      <c r="C60" s="1"/>
      <c r="D60" s="1"/>
      <c r="E60" s="1"/>
      <c r="F60" s="2"/>
      <c r="G60" s="3"/>
      <c r="H60" s="3"/>
      <c r="I60" s="3"/>
      <c r="J60" s="106"/>
      <c r="K60" s="106"/>
      <c r="L60" s="106"/>
      <c r="M60" s="106"/>
      <c r="N60" s="106"/>
    </row>
    <row r="61" spans="2:14" x14ac:dyDescent="0.25">
      <c r="B61" s="1"/>
      <c r="C61" s="1"/>
      <c r="D61" s="1"/>
      <c r="E61" s="1"/>
      <c r="F61" s="2"/>
      <c r="G61" s="3"/>
      <c r="H61" s="3"/>
      <c r="I61" s="3"/>
      <c r="J61" s="106"/>
      <c r="K61" s="106"/>
      <c r="L61" s="106"/>
      <c r="M61" s="106"/>
      <c r="N61" s="106"/>
    </row>
    <row r="62" spans="2:14" x14ac:dyDescent="0.25">
      <c r="B62" s="1"/>
      <c r="C62" s="1"/>
      <c r="D62" s="1"/>
      <c r="E62" s="1"/>
      <c r="F62" s="2"/>
      <c r="G62" s="3"/>
      <c r="H62" s="3"/>
      <c r="I62" s="3"/>
      <c r="J62" s="106"/>
      <c r="K62" s="106"/>
      <c r="L62" s="106"/>
      <c r="M62" s="106"/>
      <c r="N62" s="106"/>
    </row>
    <row r="63" spans="2:14" x14ac:dyDescent="0.25">
      <c r="B63" s="1"/>
      <c r="C63" s="1"/>
      <c r="D63" s="1"/>
      <c r="E63" s="1"/>
      <c r="F63" s="2"/>
      <c r="G63" s="3"/>
      <c r="H63" s="3"/>
      <c r="I63" s="3"/>
      <c r="J63" s="106"/>
      <c r="K63" s="106"/>
      <c r="L63" s="106"/>
      <c r="M63" s="106"/>
      <c r="N63" s="106"/>
    </row>
    <row r="64" spans="2:14" x14ac:dyDescent="0.25">
      <c r="B64" s="1"/>
      <c r="C64" s="1"/>
      <c r="D64" s="1"/>
      <c r="E64" s="1"/>
      <c r="F64" s="2"/>
      <c r="G64" s="3"/>
      <c r="H64" s="3"/>
      <c r="I64" s="3"/>
      <c r="J64" s="106"/>
      <c r="K64" s="106"/>
      <c r="L64" s="106"/>
      <c r="M64" s="106"/>
      <c r="N64" s="106"/>
    </row>
    <row r="65" spans="2:14" x14ac:dyDescent="0.25">
      <c r="B65" s="1"/>
      <c r="C65" s="1"/>
      <c r="D65" s="1"/>
      <c r="E65" s="1"/>
      <c r="F65" s="2"/>
      <c r="G65" s="3"/>
      <c r="H65" s="3"/>
      <c r="I65" s="3"/>
      <c r="J65" s="106"/>
      <c r="K65" s="106"/>
      <c r="L65" s="106"/>
      <c r="M65" s="106"/>
      <c r="N65" s="106"/>
    </row>
    <row r="66" spans="2:14" x14ac:dyDescent="0.25">
      <c r="B66" s="1"/>
      <c r="C66" s="1"/>
      <c r="D66" s="1"/>
      <c r="E66" s="1"/>
      <c r="F66" s="2"/>
      <c r="G66" s="3"/>
      <c r="H66" s="3"/>
      <c r="I66" s="3"/>
      <c r="J66" s="106"/>
      <c r="K66" s="106"/>
      <c r="L66" s="106"/>
      <c r="M66" s="106"/>
      <c r="N66" s="106"/>
    </row>
    <row r="67" spans="2:14" x14ac:dyDescent="0.25">
      <c r="B67" s="1"/>
      <c r="C67" s="1"/>
      <c r="D67" s="1"/>
      <c r="E67" s="1"/>
      <c r="F67" s="2"/>
      <c r="G67" s="3"/>
      <c r="H67" s="3"/>
      <c r="I67" s="3"/>
      <c r="J67" s="106"/>
      <c r="K67" s="106"/>
      <c r="L67" s="106"/>
      <c r="M67" s="106"/>
      <c r="N67" s="106"/>
    </row>
    <row r="68" spans="2:14" x14ac:dyDescent="0.25">
      <c r="B68" s="1"/>
      <c r="C68" s="1"/>
      <c r="D68" s="1"/>
      <c r="E68" s="1"/>
      <c r="F68" s="2"/>
      <c r="G68" s="3"/>
      <c r="H68" s="3"/>
      <c r="I68" s="3"/>
      <c r="J68" s="106"/>
      <c r="K68" s="106"/>
      <c r="L68" s="106"/>
      <c r="M68" s="106"/>
      <c r="N68" s="106"/>
    </row>
    <row r="69" spans="2:14" x14ac:dyDescent="0.25">
      <c r="B69" s="1"/>
      <c r="C69" s="1"/>
      <c r="D69" s="1"/>
      <c r="E69" s="1"/>
      <c r="F69" s="2"/>
      <c r="G69" s="3"/>
      <c r="H69" s="3"/>
      <c r="I69" s="3"/>
      <c r="J69" s="106"/>
      <c r="K69" s="106"/>
      <c r="L69" s="106"/>
      <c r="M69" s="106"/>
      <c r="N69" s="106"/>
    </row>
    <row r="70" spans="2:14" x14ac:dyDescent="0.25">
      <c r="B70" s="1"/>
      <c r="C70" s="1"/>
      <c r="D70" s="1"/>
      <c r="E70" s="1"/>
      <c r="F70" s="2"/>
      <c r="G70" s="3"/>
      <c r="H70" s="3"/>
      <c r="I70" s="3"/>
      <c r="J70" s="106"/>
      <c r="K70" s="106"/>
      <c r="L70" s="106"/>
      <c r="M70" s="106"/>
      <c r="N70" s="106"/>
    </row>
    <row r="71" spans="2:14" x14ac:dyDescent="0.25">
      <c r="B71" s="1"/>
      <c r="C71" s="1"/>
      <c r="D71" s="1"/>
      <c r="E71" s="1"/>
      <c r="F71" s="2"/>
      <c r="G71" s="3"/>
      <c r="H71" s="3"/>
      <c r="I71" s="3"/>
      <c r="J71" s="106"/>
      <c r="K71" s="106"/>
      <c r="L71" s="106"/>
      <c r="M71" s="106"/>
      <c r="N71" s="106"/>
    </row>
    <row r="72" spans="2:14" x14ac:dyDescent="0.25">
      <c r="B72" s="1"/>
      <c r="C72" s="1"/>
      <c r="D72" s="1"/>
      <c r="E72" s="1"/>
      <c r="F72" s="2"/>
      <c r="G72" s="3"/>
      <c r="H72" s="3"/>
      <c r="I72" s="3"/>
      <c r="J72" s="106"/>
      <c r="K72" s="106"/>
      <c r="L72" s="106"/>
      <c r="M72" s="106"/>
      <c r="N72" s="106"/>
    </row>
    <row r="73" spans="2:14" x14ac:dyDescent="0.25">
      <c r="B73" s="1"/>
      <c r="C73" s="1"/>
      <c r="D73" s="1"/>
      <c r="E73" s="1"/>
      <c r="F73" s="2"/>
      <c r="G73" s="3"/>
      <c r="H73" s="3"/>
      <c r="I73" s="3"/>
      <c r="J73" s="106"/>
      <c r="K73" s="106"/>
      <c r="L73" s="106"/>
      <c r="M73" s="106"/>
      <c r="N73" s="106"/>
    </row>
    <row r="74" spans="2:14" x14ac:dyDescent="0.25">
      <c r="B74" s="1"/>
      <c r="C74" s="1"/>
      <c r="D74" s="1"/>
      <c r="E74" s="1"/>
      <c r="F74" s="2"/>
      <c r="G74" s="3"/>
      <c r="H74" s="3"/>
      <c r="I74" s="3"/>
      <c r="J74" s="106"/>
      <c r="K74" s="106"/>
      <c r="L74" s="106"/>
      <c r="M74" s="106"/>
      <c r="N74" s="106"/>
    </row>
    <row r="75" spans="2:14" x14ac:dyDescent="0.25">
      <c r="B75" s="1"/>
      <c r="C75" s="1"/>
      <c r="D75" s="1"/>
      <c r="E75" s="1"/>
      <c r="F75" s="2"/>
      <c r="G75" s="3"/>
      <c r="H75" s="3"/>
      <c r="I75" s="3"/>
      <c r="J75" s="106"/>
      <c r="K75" s="106"/>
      <c r="L75" s="106"/>
      <c r="M75" s="106"/>
      <c r="N75" s="106"/>
    </row>
    <row r="76" spans="2:14" x14ac:dyDescent="0.25">
      <c r="B76" s="1"/>
      <c r="C76" s="1"/>
      <c r="D76" s="1"/>
      <c r="E76" s="1"/>
      <c r="F76" s="2"/>
      <c r="G76" s="3"/>
      <c r="H76" s="3"/>
      <c r="I76" s="3"/>
      <c r="J76" s="106"/>
      <c r="K76" s="106"/>
      <c r="L76" s="106"/>
      <c r="M76" s="106"/>
      <c r="N76" s="106"/>
    </row>
    <row r="77" spans="2:14" x14ac:dyDescent="0.25">
      <c r="B77" s="1"/>
      <c r="C77" s="1"/>
      <c r="D77" s="1"/>
      <c r="E77" s="1"/>
      <c r="F77" s="2"/>
      <c r="G77" s="3"/>
      <c r="H77" s="3"/>
      <c r="I77" s="3"/>
      <c r="J77" s="106"/>
      <c r="K77" s="106"/>
      <c r="L77" s="106"/>
      <c r="M77" s="106"/>
      <c r="N77" s="106"/>
    </row>
    <row r="78" spans="2:14" x14ac:dyDescent="0.25">
      <c r="B78" s="1"/>
      <c r="C78" s="1"/>
      <c r="D78" s="1"/>
      <c r="E78" s="1"/>
      <c r="F78" s="2"/>
      <c r="G78" s="3"/>
      <c r="H78" s="3"/>
      <c r="I78" s="3"/>
      <c r="J78" s="106"/>
      <c r="K78" s="106"/>
      <c r="L78" s="106"/>
      <c r="M78" s="106"/>
      <c r="N78" s="106"/>
    </row>
    <row r="79" spans="2:14" x14ac:dyDescent="0.25">
      <c r="B79" s="1"/>
      <c r="C79" s="1"/>
      <c r="D79" s="1"/>
      <c r="E79" s="1"/>
      <c r="F79" s="2"/>
      <c r="G79" s="3"/>
      <c r="H79" s="3"/>
      <c r="I79" s="3"/>
      <c r="J79" s="106"/>
      <c r="K79" s="106"/>
      <c r="L79" s="106"/>
      <c r="M79" s="106"/>
      <c r="N79" s="106"/>
    </row>
    <row r="80" spans="2:14" x14ac:dyDescent="0.25">
      <c r="B80" s="1"/>
      <c r="C80" s="1"/>
      <c r="D80" s="1"/>
      <c r="E80" s="1"/>
      <c r="F80" s="2"/>
      <c r="G80" s="3"/>
      <c r="H80" s="3"/>
      <c r="I80" s="3"/>
      <c r="J80" s="106"/>
      <c r="K80" s="106"/>
      <c r="L80" s="106"/>
      <c r="M80" s="106"/>
      <c r="N80" s="106"/>
    </row>
    <row r="81" spans="2:14" x14ac:dyDescent="0.25">
      <c r="B81" s="1"/>
      <c r="C81" s="1"/>
      <c r="D81" s="1"/>
      <c r="E81" s="1"/>
      <c r="F81" s="2"/>
      <c r="G81" s="3"/>
      <c r="H81" s="3"/>
      <c r="I81" s="3"/>
      <c r="J81" s="106"/>
      <c r="K81" s="106"/>
      <c r="L81" s="106"/>
      <c r="M81" s="106"/>
      <c r="N81" s="106"/>
    </row>
    <row r="82" spans="2:14" x14ac:dyDescent="0.25">
      <c r="B82" s="1"/>
      <c r="C82" s="1"/>
      <c r="D82" s="1"/>
      <c r="E82" s="1"/>
      <c r="F82" s="2"/>
      <c r="G82" s="3"/>
      <c r="H82" s="3"/>
      <c r="I82" s="3"/>
      <c r="J82" s="106"/>
      <c r="K82" s="106"/>
      <c r="L82" s="106"/>
      <c r="M82" s="106"/>
      <c r="N82" s="106"/>
    </row>
    <row r="83" spans="2:14" x14ac:dyDescent="0.25">
      <c r="B83" s="1"/>
      <c r="C83" s="1"/>
      <c r="D83" s="1"/>
      <c r="E83" s="1"/>
      <c r="F83" s="2"/>
      <c r="G83" s="3"/>
      <c r="H83" s="3"/>
      <c r="I83" s="3"/>
      <c r="J83" s="106"/>
      <c r="K83" s="106"/>
      <c r="L83" s="106"/>
      <c r="M83" s="106"/>
      <c r="N83" s="106"/>
    </row>
    <row r="84" spans="2:14" x14ac:dyDescent="0.25">
      <c r="B84" s="1"/>
      <c r="C84" s="1"/>
      <c r="D84" s="1"/>
      <c r="E84" s="1"/>
      <c r="F84" s="2"/>
      <c r="G84" s="3"/>
      <c r="H84" s="3"/>
      <c r="I84" s="3"/>
      <c r="J84" s="106"/>
      <c r="K84" s="106"/>
      <c r="L84" s="106"/>
      <c r="M84" s="106"/>
      <c r="N84" s="106"/>
    </row>
    <row r="85" spans="2:14" x14ac:dyDescent="0.25">
      <c r="B85" s="1"/>
      <c r="C85" s="1"/>
      <c r="D85" s="1"/>
      <c r="E85" s="1"/>
      <c r="F85" s="2"/>
      <c r="G85" s="3"/>
      <c r="H85" s="3"/>
      <c r="I85" s="3"/>
      <c r="J85" s="106"/>
      <c r="K85" s="106"/>
      <c r="L85" s="106"/>
      <c r="M85" s="106"/>
      <c r="N85" s="106"/>
    </row>
    <row r="86" spans="2:14" x14ac:dyDescent="0.25">
      <c r="B86" s="1"/>
      <c r="C86" s="1"/>
      <c r="D86" s="1"/>
      <c r="E86" s="1"/>
      <c r="F86" s="2"/>
      <c r="G86" s="3"/>
      <c r="H86" s="3"/>
      <c r="I86" s="3"/>
      <c r="J86" s="106"/>
      <c r="K86" s="106"/>
      <c r="L86" s="106"/>
      <c r="M86" s="106"/>
      <c r="N86" s="106"/>
    </row>
    <row r="87" spans="2:14" x14ac:dyDescent="0.25">
      <c r="B87" s="1"/>
      <c r="C87" s="1"/>
      <c r="D87" s="1"/>
      <c r="E87" s="1"/>
      <c r="F87" s="2"/>
      <c r="G87" s="3"/>
      <c r="H87" s="3"/>
      <c r="I87" s="3"/>
      <c r="J87" s="106"/>
      <c r="K87" s="106"/>
      <c r="L87" s="106"/>
      <c r="M87" s="106"/>
      <c r="N87" s="106"/>
    </row>
    <row r="88" spans="2:14" x14ac:dyDescent="0.25">
      <c r="B88" s="1"/>
      <c r="C88" s="1"/>
      <c r="D88" s="1"/>
      <c r="E88" s="1"/>
      <c r="F88" s="2"/>
      <c r="G88" s="3"/>
      <c r="H88" s="3"/>
      <c r="I88" s="3"/>
      <c r="J88" s="106"/>
      <c r="K88" s="106"/>
      <c r="L88" s="106"/>
      <c r="M88" s="106"/>
      <c r="N88" s="106"/>
    </row>
    <row r="89" spans="2:14" x14ac:dyDescent="0.25">
      <c r="B89" s="1"/>
      <c r="C89" s="1"/>
      <c r="D89" s="1"/>
      <c r="E89" s="1"/>
      <c r="F89" s="2"/>
      <c r="G89" s="3"/>
      <c r="H89" s="3"/>
      <c r="I89" s="3"/>
      <c r="J89" s="106"/>
      <c r="K89" s="106"/>
      <c r="L89" s="106"/>
      <c r="M89" s="106"/>
      <c r="N89" s="106"/>
    </row>
    <row r="90" spans="2:14" x14ac:dyDescent="0.25">
      <c r="B90" s="1"/>
      <c r="C90" s="1"/>
      <c r="D90" s="1"/>
      <c r="E90" s="1"/>
      <c r="F90" s="2"/>
      <c r="G90" s="3"/>
      <c r="H90" s="3"/>
      <c r="I90" s="3"/>
      <c r="J90" s="106"/>
      <c r="K90" s="106"/>
      <c r="L90" s="106"/>
      <c r="M90" s="106"/>
      <c r="N90" s="106"/>
    </row>
    <row r="91" spans="2:14" x14ac:dyDescent="0.25">
      <c r="B91" s="1"/>
      <c r="C91" s="1"/>
      <c r="D91" s="1"/>
      <c r="E91" s="1"/>
      <c r="F91" s="2"/>
      <c r="G91" s="3"/>
      <c r="H91" s="3"/>
      <c r="I91" s="3"/>
      <c r="J91" s="106"/>
      <c r="K91" s="106"/>
      <c r="L91" s="106"/>
      <c r="M91" s="106"/>
      <c r="N91" s="106"/>
    </row>
    <row r="92" spans="2:14" x14ac:dyDescent="0.25">
      <c r="B92" s="1"/>
      <c r="C92" s="1"/>
      <c r="D92" s="1"/>
      <c r="E92" s="1"/>
      <c r="F92" s="2"/>
      <c r="G92" s="3"/>
      <c r="H92" s="3"/>
      <c r="I92" s="3"/>
      <c r="J92" s="106"/>
      <c r="K92" s="106"/>
      <c r="L92" s="106"/>
      <c r="M92" s="106"/>
      <c r="N92" s="106"/>
    </row>
    <row r="93" spans="2:14" x14ac:dyDescent="0.25">
      <c r="B93" s="1"/>
      <c r="C93" s="1"/>
      <c r="D93" s="1"/>
      <c r="E93" s="1"/>
      <c r="F93" s="2"/>
      <c r="G93" s="3"/>
      <c r="H93" s="3"/>
      <c r="I93" s="3"/>
      <c r="J93" s="106"/>
      <c r="K93" s="106"/>
      <c r="L93" s="106"/>
      <c r="M93" s="106"/>
      <c r="N93" s="106"/>
    </row>
    <row r="94" spans="2:14" x14ac:dyDescent="0.25">
      <c r="B94" s="1"/>
      <c r="C94" s="1"/>
      <c r="D94" s="1"/>
      <c r="E94" s="1"/>
      <c r="F94" s="2"/>
      <c r="G94" s="3"/>
      <c r="H94" s="3"/>
      <c r="I94" s="3"/>
      <c r="J94" s="106"/>
      <c r="K94" s="106"/>
      <c r="L94" s="106"/>
      <c r="M94" s="106"/>
      <c r="N94" s="106"/>
    </row>
    <row r="95" spans="2:14" x14ac:dyDescent="0.25">
      <c r="B95" s="1"/>
      <c r="C95" s="1"/>
      <c r="D95" s="1"/>
      <c r="E95" s="1"/>
      <c r="F95" s="2"/>
      <c r="G95" s="3"/>
      <c r="H95" s="3"/>
      <c r="I95" s="3"/>
      <c r="J95" s="106"/>
      <c r="K95" s="106"/>
      <c r="L95" s="106"/>
      <c r="M95" s="106"/>
      <c r="N95" s="106"/>
    </row>
    <row r="96" spans="2:14" x14ac:dyDescent="0.25">
      <c r="B96" s="1"/>
      <c r="C96" s="1"/>
      <c r="D96" s="1"/>
      <c r="E96" s="1"/>
      <c r="F96" s="2"/>
      <c r="G96" s="3"/>
      <c r="H96" s="3"/>
      <c r="I96" s="3"/>
      <c r="J96" s="106"/>
      <c r="K96" s="106"/>
      <c r="L96" s="106"/>
      <c r="M96" s="106"/>
      <c r="N96" s="106"/>
    </row>
    <row r="97" spans="2:14" x14ac:dyDescent="0.25">
      <c r="B97" s="1"/>
      <c r="C97" s="1"/>
      <c r="D97" s="1"/>
      <c r="E97" s="1"/>
      <c r="F97" s="2"/>
      <c r="G97" s="3"/>
      <c r="H97" s="3"/>
      <c r="I97" s="3"/>
      <c r="J97" s="106"/>
      <c r="K97" s="106"/>
      <c r="L97" s="106"/>
      <c r="M97" s="106"/>
      <c r="N97" s="106"/>
    </row>
    <row r="98" spans="2:14" x14ac:dyDescent="0.25">
      <c r="B98" s="1"/>
      <c r="C98" s="1"/>
      <c r="D98" s="1"/>
      <c r="E98" s="1"/>
      <c r="F98" s="2"/>
      <c r="G98" s="3"/>
      <c r="H98" s="3"/>
      <c r="I98" s="3"/>
      <c r="J98" s="106"/>
      <c r="K98" s="106"/>
      <c r="L98" s="106"/>
      <c r="M98" s="106"/>
      <c r="N98" s="106"/>
    </row>
    <row r="99" spans="2:14" x14ac:dyDescent="0.25">
      <c r="B99" s="1"/>
      <c r="C99" s="1"/>
      <c r="D99" s="1"/>
      <c r="E99" s="1"/>
      <c r="F99" s="2"/>
      <c r="G99" s="3"/>
      <c r="H99" s="3"/>
      <c r="I99" s="3"/>
      <c r="J99" s="106"/>
      <c r="K99" s="106"/>
      <c r="L99" s="106"/>
      <c r="M99" s="106"/>
      <c r="N99" s="106"/>
    </row>
    <row r="100" spans="2:14" x14ac:dyDescent="0.25">
      <c r="B100" s="1"/>
      <c r="C100" s="1"/>
      <c r="D100" s="1"/>
      <c r="E100" s="1"/>
      <c r="F100" s="2"/>
      <c r="G100" s="3"/>
      <c r="H100" s="3"/>
      <c r="I100" s="3"/>
      <c r="J100" s="106"/>
      <c r="K100" s="106"/>
      <c r="L100" s="106"/>
      <c r="M100" s="106"/>
      <c r="N100" s="106"/>
    </row>
    <row r="101" spans="2:14" x14ac:dyDescent="0.25">
      <c r="B101" s="1"/>
      <c r="C101" s="1"/>
      <c r="D101" s="1"/>
      <c r="E101" s="1"/>
      <c r="F101" s="2"/>
      <c r="G101" s="3"/>
      <c r="H101" s="3"/>
      <c r="I101" s="3"/>
      <c r="J101" s="106"/>
      <c r="K101" s="106"/>
      <c r="L101" s="106"/>
      <c r="M101" s="106"/>
      <c r="N101" s="106"/>
    </row>
    <row r="102" spans="2:14" x14ac:dyDescent="0.25">
      <c r="B102" s="1"/>
      <c r="C102" s="1"/>
      <c r="D102" s="1"/>
      <c r="E102" s="1"/>
      <c r="F102" s="2"/>
      <c r="G102" s="3"/>
      <c r="H102" s="3"/>
      <c r="I102" s="3"/>
      <c r="J102" s="106"/>
      <c r="K102" s="106"/>
      <c r="L102" s="106"/>
      <c r="M102" s="106"/>
      <c r="N102" s="106"/>
    </row>
    <row r="103" spans="2:14" x14ac:dyDescent="0.25">
      <c r="B103" s="1"/>
      <c r="C103" s="1"/>
      <c r="D103" s="1"/>
      <c r="E103" s="1"/>
      <c r="F103" s="2"/>
      <c r="G103" s="3"/>
      <c r="H103" s="3"/>
      <c r="I103" s="3"/>
      <c r="J103" s="106"/>
      <c r="K103" s="106"/>
      <c r="L103" s="106"/>
      <c r="M103" s="106"/>
      <c r="N103" s="106"/>
    </row>
    <row r="104" spans="2:14" x14ac:dyDescent="0.25">
      <c r="B104" s="1"/>
      <c r="C104" s="1"/>
      <c r="D104" s="1"/>
      <c r="E104" s="1"/>
      <c r="F104" s="2"/>
      <c r="G104" s="3"/>
      <c r="H104" s="3"/>
      <c r="I104" s="3"/>
      <c r="J104" s="106"/>
      <c r="K104" s="106"/>
      <c r="L104" s="106"/>
      <c r="M104" s="106"/>
      <c r="N104" s="106"/>
    </row>
    <row r="105" spans="2:14" x14ac:dyDescent="0.25">
      <c r="B105" s="1"/>
      <c r="C105" s="1"/>
      <c r="D105" s="1"/>
      <c r="E105" s="1"/>
      <c r="F105" s="2"/>
      <c r="G105" s="3"/>
      <c r="H105" s="3"/>
      <c r="I105" s="3"/>
      <c r="J105" s="106"/>
      <c r="K105" s="106"/>
      <c r="L105" s="106"/>
      <c r="M105" s="106"/>
      <c r="N105" s="106"/>
    </row>
    <row r="106" spans="2:14" x14ac:dyDescent="0.25">
      <c r="B106" s="1"/>
      <c r="C106" s="1"/>
      <c r="D106" s="1"/>
      <c r="E106" s="1"/>
      <c r="F106" s="2"/>
      <c r="G106" s="3"/>
      <c r="H106" s="3"/>
      <c r="I106" s="3"/>
      <c r="J106" s="106"/>
      <c r="K106" s="106"/>
      <c r="L106" s="106"/>
      <c r="M106" s="106"/>
      <c r="N106" s="106"/>
    </row>
    <row r="107" spans="2:14" x14ac:dyDescent="0.25">
      <c r="B107" s="1"/>
      <c r="C107" s="1"/>
      <c r="D107" s="1"/>
      <c r="E107" s="1"/>
      <c r="F107" s="2"/>
      <c r="G107" s="3"/>
      <c r="H107" s="3"/>
      <c r="I107" s="3"/>
      <c r="J107" s="106"/>
      <c r="K107" s="106"/>
      <c r="L107" s="106"/>
      <c r="M107" s="106"/>
      <c r="N107" s="106"/>
    </row>
    <row r="108" spans="2:14" x14ac:dyDescent="0.25">
      <c r="B108" s="1"/>
      <c r="C108" s="1"/>
      <c r="D108" s="1"/>
      <c r="E108" s="1"/>
      <c r="F108" s="2"/>
      <c r="G108" s="3"/>
      <c r="H108" s="3"/>
      <c r="I108" s="3"/>
      <c r="J108" s="106"/>
      <c r="K108" s="106"/>
      <c r="L108" s="106"/>
      <c r="M108" s="106"/>
      <c r="N108" s="106"/>
    </row>
    <row r="109" spans="2:14" x14ac:dyDescent="0.25">
      <c r="B109" s="1"/>
      <c r="C109" s="1"/>
      <c r="D109" s="1"/>
      <c r="E109" s="1"/>
      <c r="F109" s="2"/>
      <c r="G109" s="3"/>
      <c r="H109" s="3"/>
      <c r="I109" s="3"/>
      <c r="J109" s="106"/>
      <c r="K109" s="106"/>
      <c r="L109" s="106"/>
      <c r="M109" s="106"/>
      <c r="N109" s="106"/>
    </row>
    <row r="110" spans="2:14" x14ac:dyDescent="0.25">
      <c r="B110" s="1"/>
      <c r="C110" s="1"/>
      <c r="D110" s="1"/>
      <c r="E110" s="1"/>
      <c r="F110" s="2"/>
      <c r="G110" s="3"/>
      <c r="H110" s="3"/>
      <c r="I110" s="3"/>
      <c r="J110" s="106"/>
      <c r="K110" s="106"/>
      <c r="L110" s="106"/>
      <c r="M110" s="106"/>
      <c r="N110" s="106"/>
    </row>
    <row r="111" spans="2:14" x14ac:dyDescent="0.25">
      <c r="B111" s="1"/>
      <c r="C111" s="1"/>
      <c r="D111" s="1"/>
      <c r="E111" s="1"/>
      <c r="F111" s="2"/>
      <c r="G111" s="3"/>
      <c r="H111" s="3"/>
      <c r="I111" s="3"/>
      <c r="J111" s="106"/>
      <c r="K111" s="106"/>
      <c r="L111" s="106"/>
      <c r="M111" s="106"/>
      <c r="N111" s="106"/>
    </row>
    <row r="112" spans="2:14" x14ac:dyDescent="0.25">
      <c r="B112" s="1"/>
      <c r="C112" s="1"/>
      <c r="D112" s="1"/>
      <c r="E112" s="1"/>
      <c r="F112" s="2"/>
      <c r="G112" s="3"/>
      <c r="H112" s="3"/>
      <c r="I112" s="3"/>
      <c r="J112" s="106"/>
      <c r="K112" s="106"/>
      <c r="L112" s="106"/>
      <c r="M112" s="106"/>
      <c r="N112" s="106"/>
    </row>
    <row r="113" spans="2:14" x14ac:dyDescent="0.25">
      <c r="B113" s="1"/>
      <c r="C113" s="1"/>
      <c r="D113" s="1"/>
      <c r="E113" s="1"/>
      <c r="F113" s="2"/>
      <c r="G113" s="3"/>
      <c r="H113" s="3"/>
      <c r="I113" s="3"/>
      <c r="J113" s="106"/>
      <c r="K113" s="106"/>
      <c r="L113" s="106"/>
      <c r="M113" s="106"/>
      <c r="N113" s="106"/>
    </row>
    <row r="114" spans="2:14" x14ac:dyDescent="0.25">
      <c r="B114" s="1"/>
      <c r="C114" s="1"/>
      <c r="D114" s="1"/>
      <c r="E114" s="1"/>
      <c r="F114" s="2"/>
      <c r="G114" s="3"/>
      <c r="H114" s="3"/>
      <c r="I114" s="3"/>
      <c r="J114" s="106"/>
      <c r="K114" s="106"/>
      <c r="L114" s="106"/>
      <c r="M114" s="106"/>
      <c r="N114" s="106"/>
    </row>
    <row r="115" spans="2:14" x14ac:dyDescent="0.25">
      <c r="B115" s="1"/>
      <c r="C115" s="1"/>
      <c r="D115" s="1"/>
      <c r="E115" s="1"/>
      <c r="F115" s="2"/>
      <c r="G115" s="3"/>
      <c r="H115" s="3"/>
      <c r="I115" s="3"/>
      <c r="J115" s="106"/>
      <c r="K115" s="106"/>
      <c r="L115" s="106"/>
      <c r="M115" s="106"/>
      <c r="N115" s="106"/>
    </row>
    <row r="116" spans="2:14" x14ac:dyDescent="0.25">
      <c r="B116" s="1"/>
      <c r="C116" s="1"/>
      <c r="D116" s="1"/>
      <c r="E116" s="1"/>
      <c r="F116" s="2"/>
      <c r="G116" s="3"/>
      <c r="H116" s="3"/>
      <c r="I116" s="3"/>
      <c r="J116" s="106"/>
      <c r="K116" s="106"/>
      <c r="L116" s="106"/>
      <c r="M116" s="106"/>
      <c r="N116" s="106"/>
    </row>
    <row r="117" spans="2:14" x14ac:dyDescent="0.25">
      <c r="B117" s="1"/>
      <c r="C117" s="1"/>
      <c r="D117" s="1"/>
      <c r="E117" s="1"/>
      <c r="F117" s="2"/>
      <c r="G117" s="3"/>
      <c r="H117" s="3"/>
      <c r="I117" s="3"/>
      <c r="J117" s="106"/>
      <c r="K117" s="106"/>
      <c r="L117" s="106"/>
      <c r="M117" s="106"/>
      <c r="N117" s="106"/>
    </row>
    <row r="118" spans="2:14" x14ac:dyDescent="0.25">
      <c r="B118" s="1"/>
      <c r="C118" s="1"/>
      <c r="D118" s="1"/>
      <c r="E118" s="1"/>
      <c r="F118" s="2"/>
      <c r="G118" s="3"/>
      <c r="H118" s="3"/>
      <c r="I118" s="3"/>
      <c r="J118" s="106"/>
      <c r="K118" s="106"/>
      <c r="L118" s="106"/>
      <c r="M118" s="106"/>
      <c r="N118" s="106"/>
    </row>
    <row r="119" spans="2:14" x14ac:dyDescent="0.25">
      <c r="B119" s="1"/>
      <c r="C119" s="1"/>
      <c r="D119" s="1"/>
      <c r="E119" s="1"/>
      <c r="F119" s="2"/>
      <c r="G119" s="3"/>
      <c r="H119" s="3"/>
      <c r="I119" s="3"/>
      <c r="J119" s="106"/>
      <c r="K119" s="106"/>
      <c r="L119" s="106"/>
      <c r="M119" s="106"/>
      <c r="N119" s="106"/>
    </row>
    <row r="120" spans="2:14" x14ac:dyDescent="0.25">
      <c r="B120" s="1"/>
      <c r="C120" s="1"/>
      <c r="D120" s="1"/>
      <c r="E120" s="1"/>
      <c r="F120" s="2"/>
      <c r="G120" s="3"/>
      <c r="H120" s="3"/>
      <c r="I120" s="3"/>
      <c r="J120" s="106"/>
      <c r="K120" s="106"/>
      <c r="L120" s="106"/>
      <c r="M120" s="106"/>
      <c r="N120" s="106"/>
    </row>
    <row r="121" spans="2:14" x14ac:dyDescent="0.25">
      <c r="B121" s="1"/>
      <c r="C121" s="1"/>
      <c r="D121" s="1"/>
      <c r="E121" s="1"/>
      <c r="F121" s="2"/>
      <c r="G121" s="3"/>
      <c r="H121" s="3"/>
      <c r="I121" s="3"/>
      <c r="J121" s="106"/>
      <c r="K121" s="106"/>
      <c r="L121" s="106"/>
      <c r="M121" s="106"/>
      <c r="N121" s="106"/>
    </row>
    <row r="122" spans="2:14" x14ac:dyDescent="0.25">
      <c r="B122" s="1"/>
      <c r="C122" s="1"/>
      <c r="D122" s="1"/>
      <c r="E122" s="1"/>
      <c r="F122" s="2"/>
      <c r="G122" s="3"/>
      <c r="H122" s="3"/>
      <c r="I122" s="3"/>
      <c r="J122" s="106"/>
      <c r="K122" s="106"/>
      <c r="L122" s="106"/>
      <c r="M122" s="106"/>
      <c r="N122" s="106"/>
    </row>
    <row r="123" spans="2:14" x14ac:dyDescent="0.25">
      <c r="B123" s="1"/>
      <c r="C123" s="1"/>
      <c r="D123" s="1"/>
      <c r="E123" s="1"/>
      <c r="F123" s="2"/>
      <c r="G123" s="3"/>
      <c r="H123" s="3"/>
      <c r="I123" s="3"/>
      <c r="J123" s="106"/>
      <c r="K123" s="106"/>
      <c r="L123" s="106"/>
      <c r="M123" s="106"/>
      <c r="N123" s="106"/>
    </row>
  </sheetData>
  <mergeCells count="9">
    <mergeCell ref="I4:J4"/>
    <mergeCell ref="K4:L4"/>
    <mergeCell ref="M4:N4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topLeftCell="A4" workbookViewId="0">
      <selection activeCell="F9" sqref="F9"/>
    </sheetView>
  </sheetViews>
  <sheetFormatPr defaultRowHeight="15" x14ac:dyDescent="0.25"/>
  <cols>
    <col min="2" max="3" width="11.28515625" customWidth="1"/>
    <col min="4" max="4" width="10.7109375" customWidth="1"/>
    <col min="9" max="14" width="11.28515625" customWidth="1"/>
  </cols>
  <sheetData>
    <row r="1" spans="1:15" x14ac:dyDescent="0.25">
      <c r="A1" t="s">
        <v>61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35">
      <c r="B2" s="4" t="s">
        <v>0</v>
      </c>
      <c r="C2" s="5"/>
      <c r="D2" s="6"/>
      <c r="E2" s="6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5" ht="45" x14ac:dyDescent="0.25">
      <c r="A4" s="76" t="s">
        <v>1</v>
      </c>
      <c r="B4" s="77" t="s">
        <v>2</v>
      </c>
      <c r="C4" s="77" t="s">
        <v>3</v>
      </c>
      <c r="D4" s="78" t="s">
        <v>4</v>
      </c>
      <c r="E4" s="77" t="s">
        <v>5</v>
      </c>
      <c r="F4" s="80" t="s">
        <v>6</v>
      </c>
      <c r="G4" s="7" t="s">
        <v>7</v>
      </c>
      <c r="H4" s="8" t="s">
        <v>8</v>
      </c>
      <c r="I4" s="74" t="s">
        <v>9</v>
      </c>
      <c r="J4" s="75"/>
      <c r="K4" s="74" t="s">
        <v>10</v>
      </c>
      <c r="L4" s="75"/>
      <c r="M4" s="74" t="s">
        <v>11</v>
      </c>
      <c r="N4" s="75"/>
      <c r="O4" s="38"/>
    </row>
    <row r="5" spans="1:15" x14ac:dyDescent="0.25">
      <c r="A5" s="76"/>
      <c r="B5" s="77"/>
      <c r="C5" s="77"/>
      <c r="D5" s="79"/>
      <c r="E5" s="77"/>
      <c r="F5" s="81"/>
      <c r="G5" s="9"/>
      <c r="H5" s="10"/>
      <c r="I5" s="10" t="s">
        <v>12</v>
      </c>
      <c r="J5" s="11" t="s">
        <v>13</v>
      </c>
      <c r="K5" s="10" t="s">
        <v>12</v>
      </c>
      <c r="L5" s="11" t="s">
        <v>13</v>
      </c>
      <c r="M5" s="10" t="s">
        <v>12</v>
      </c>
      <c r="N5" s="11" t="s">
        <v>13</v>
      </c>
      <c r="O5" s="38"/>
    </row>
    <row r="6" spans="1:15" x14ac:dyDescent="0.25">
      <c r="A6" s="12"/>
      <c r="B6" s="13"/>
      <c r="C6" s="13"/>
      <c r="D6" s="13"/>
      <c r="E6" s="13"/>
      <c r="F6" s="14"/>
      <c r="G6" s="15"/>
      <c r="H6" s="16"/>
      <c r="I6" s="16"/>
      <c r="J6" s="17"/>
      <c r="K6" s="16"/>
      <c r="L6" s="17"/>
      <c r="M6" s="16"/>
      <c r="N6" s="17"/>
      <c r="O6" s="38"/>
    </row>
    <row r="7" spans="1:15" x14ac:dyDescent="0.25">
      <c r="A7" s="12" t="s">
        <v>14</v>
      </c>
      <c r="B7" s="13"/>
      <c r="C7" s="13"/>
      <c r="D7" s="13"/>
      <c r="E7" s="13"/>
      <c r="F7" s="14"/>
      <c r="G7" s="18"/>
      <c r="H7" s="16"/>
      <c r="I7" s="16" t="s">
        <v>15</v>
      </c>
      <c r="J7" s="17" t="s">
        <v>16</v>
      </c>
      <c r="K7" s="16" t="s">
        <v>15</v>
      </c>
      <c r="L7" s="17" t="s">
        <v>17</v>
      </c>
      <c r="M7" s="16" t="s">
        <v>18</v>
      </c>
      <c r="N7" s="17" t="s">
        <v>19</v>
      </c>
      <c r="O7" s="38"/>
    </row>
    <row r="8" spans="1:15" x14ac:dyDescent="0.25">
      <c r="A8" s="19" t="s">
        <v>20</v>
      </c>
      <c r="B8" s="20"/>
      <c r="C8" s="20"/>
      <c r="D8" s="20"/>
      <c r="E8" s="20"/>
      <c r="F8" s="21"/>
      <c r="G8" s="22"/>
      <c r="H8" s="22">
        <f>G8*H$7/100</f>
        <v>0</v>
      </c>
      <c r="I8" s="23"/>
      <c r="J8" s="24"/>
      <c r="K8" s="23"/>
      <c r="L8" s="24"/>
      <c r="M8" s="23"/>
      <c r="N8" s="24"/>
      <c r="O8" s="38"/>
    </row>
    <row r="9" spans="1:15" x14ac:dyDescent="0.25">
      <c r="A9" s="25" t="s">
        <v>21</v>
      </c>
      <c r="B9" s="26">
        <f>3818+127915</f>
        <v>131733</v>
      </c>
      <c r="C9" s="26">
        <f>2379+120983</f>
        <v>123362</v>
      </c>
      <c r="D9" s="26">
        <f>1440+6932</f>
        <v>8372</v>
      </c>
      <c r="E9" s="26"/>
      <c r="F9" s="27">
        <v>6</v>
      </c>
      <c r="G9" s="28">
        <v>50.5</v>
      </c>
      <c r="H9" s="28">
        <f>G9*H$7/100</f>
        <v>0</v>
      </c>
      <c r="I9" s="9">
        <f>(D9*I7/100-E9)*F9/100</f>
        <v>509.85479999999995</v>
      </c>
      <c r="J9" s="29">
        <f>(D9*J7/100-E9)*F9/100</f>
        <v>506.26321200000001</v>
      </c>
      <c r="K9" s="9">
        <f t="shared" ref="K9:N25" si="0">I9*K$7/100</f>
        <v>517.50262199999997</v>
      </c>
      <c r="L9" s="29">
        <f t="shared" si="0"/>
        <v>524.74181923800006</v>
      </c>
      <c r="M9" s="9">
        <f t="shared" si="0"/>
        <v>526.30016657399995</v>
      </c>
      <c r="N9" s="29">
        <f t="shared" si="0"/>
        <v>543.86865854922519</v>
      </c>
      <c r="O9" s="38"/>
    </row>
    <row r="10" spans="1:15" x14ac:dyDescent="0.25">
      <c r="A10" s="30" t="s">
        <v>22</v>
      </c>
      <c r="B10" s="31">
        <v>42329</v>
      </c>
      <c r="C10" s="31">
        <v>37258</v>
      </c>
      <c r="D10" s="31">
        <v>5072</v>
      </c>
      <c r="E10" s="31"/>
      <c r="F10" s="27">
        <v>6</v>
      </c>
      <c r="G10" s="28">
        <v>155.6</v>
      </c>
      <c r="H10" s="28">
        <f t="shared" ref="H10:H25" si="1">G10*H$7/100</f>
        <v>0</v>
      </c>
      <c r="I10" s="9">
        <f>(D10*I$7/100-E10)*F10/100</f>
        <v>308.88479999999998</v>
      </c>
      <c r="J10" s="29">
        <f>(D10*J$7/100-E10)*F10/100</f>
        <v>306.708912</v>
      </c>
      <c r="K10" s="9">
        <f t="shared" si="0"/>
        <v>313.51807200000002</v>
      </c>
      <c r="L10" s="29">
        <f t="shared" si="0"/>
        <v>317.90378728800005</v>
      </c>
      <c r="M10" s="9">
        <f t="shared" si="0"/>
        <v>318.84787922400005</v>
      </c>
      <c r="N10" s="29">
        <f t="shared" si="0"/>
        <v>329.4913803346476</v>
      </c>
      <c r="O10" s="38"/>
    </row>
    <row r="11" spans="1:15" x14ac:dyDescent="0.25">
      <c r="A11" s="25" t="s">
        <v>23</v>
      </c>
      <c r="B11" s="26">
        <v>46811</v>
      </c>
      <c r="C11" s="26">
        <v>40992</v>
      </c>
      <c r="D11" s="26">
        <v>5819</v>
      </c>
      <c r="E11" s="26">
        <v>3979</v>
      </c>
      <c r="F11" s="27">
        <v>6</v>
      </c>
      <c r="G11" s="28">
        <v>0.3</v>
      </c>
      <c r="H11" s="28">
        <f t="shared" si="1"/>
        <v>0</v>
      </c>
      <c r="I11" s="9">
        <f t="shared" ref="I11:I24" si="2">(D11*I$7/100-E11)*F11/100</f>
        <v>115.63709999999999</v>
      </c>
      <c r="J11" s="29">
        <f>(D11*J$7/100-E11)*F11/100</f>
        <v>113.140749</v>
      </c>
      <c r="K11" s="9">
        <f t="shared" si="0"/>
        <v>117.37165649999999</v>
      </c>
      <c r="L11" s="29">
        <f t="shared" si="0"/>
        <v>117.27038633850002</v>
      </c>
      <c r="M11" s="9">
        <f t="shared" si="0"/>
        <v>119.36697466049998</v>
      </c>
      <c r="N11" s="29">
        <f t="shared" si="0"/>
        <v>121.54489192053833</v>
      </c>
      <c r="O11" s="38"/>
    </row>
    <row r="12" spans="1:15" x14ac:dyDescent="0.25">
      <c r="A12" s="30" t="s">
        <v>24</v>
      </c>
      <c r="B12" s="31">
        <v>12127</v>
      </c>
      <c r="C12" s="31">
        <v>10555</v>
      </c>
      <c r="D12" s="31">
        <v>1572</v>
      </c>
      <c r="E12" s="31"/>
      <c r="F12" s="27">
        <v>6</v>
      </c>
      <c r="G12" s="28">
        <v>14.9</v>
      </c>
      <c r="H12" s="28">
        <f t="shared" si="1"/>
        <v>0</v>
      </c>
      <c r="I12" s="9">
        <f t="shared" si="2"/>
        <v>95.734799999999993</v>
      </c>
      <c r="J12" s="29">
        <f t="shared" ref="J12:J25" si="3">(D12*J$7/100-E12)*F12/100</f>
        <v>95.060411999999999</v>
      </c>
      <c r="K12" s="9">
        <f t="shared" si="0"/>
        <v>97.170821999999987</v>
      </c>
      <c r="L12" s="29">
        <f t="shared" si="0"/>
        <v>98.530117038000014</v>
      </c>
      <c r="M12" s="9">
        <f t="shared" si="0"/>
        <v>98.822725973999979</v>
      </c>
      <c r="N12" s="29">
        <f t="shared" si="0"/>
        <v>102.12153980403511</v>
      </c>
      <c r="O12" s="38"/>
    </row>
    <row r="13" spans="1:15" x14ac:dyDescent="0.25">
      <c r="A13" s="30" t="s">
        <v>25</v>
      </c>
      <c r="B13" s="31">
        <v>0</v>
      </c>
      <c r="C13" s="31">
        <v>0</v>
      </c>
      <c r="D13" s="31">
        <v>0</v>
      </c>
      <c r="E13" s="31"/>
      <c r="F13" s="27">
        <v>6</v>
      </c>
      <c r="G13" s="28">
        <v>0.2</v>
      </c>
      <c r="H13" s="28">
        <f t="shared" si="1"/>
        <v>0</v>
      </c>
      <c r="I13" s="9">
        <f t="shared" si="2"/>
        <v>0</v>
      </c>
      <c r="J13" s="29">
        <f t="shared" si="3"/>
        <v>0</v>
      </c>
      <c r="K13" s="9">
        <f t="shared" si="0"/>
        <v>0</v>
      </c>
      <c r="L13" s="29">
        <f t="shared" si="0"/>
        <v>0</v>
      </c>
      <c r="M13" s="9">
        <f t="shared" si="0"/>
        <v>0</v>
      </c>
      <c r="N13" s="29">
        <f t="shared" si="0"/>
        <v>0</v>
      </c>
      <c r="O13" s="38"/>
    </row>
    <row r="14" spans="1:15" x14ac:dyDescent="0.25">
      <c r="A14" s="25" t="s">
        <v>26</v>
      </c>
      <c r="B14" s="26">
        <v>75755</v>
      </c>
      <c r="C14" s="26">
        <v>54074</v>
      </c>
      <c r="D14" s="26">
        <v>21680</v>
      </c>
      <c r="E14" s="26">
        <v>1843</v>
      </c>
      <c r="F14" s="27">
        <v>6</v>
      </c>
      <c r="G14" s="28">
        <v>440.4</v>
      </c>
      <c r="H14" s="28">
        <f t="shared" si="1"/>
        <v>0</v>
      </c>
      <c r="I14" s="9">
        <f t="shared" si="2"/>
        <v>1209.7320000000002</v>
      </c>
      <c r="J14" s="29">
        <f t="shared" si="3"/>
        <v>1200.43128</v>
      </c>
      <c r="K14" s="9">
        <f t="shared" si="0"/>
        <v>1227.8779800000002</v>
      </c>
      <c r="L14" s="29">
        <f t="shared" si="0"/>
        <v>1244.24702172</v>
      </c>
      <c r="M14" s="9">
        <f t="shared" si="0"/>
        <v>1248.7519056600001</v>
      </c>
      <c r="N14" s="29">
        <f t="shared" si="0"/>
        <v>1289.599825661694</v>
      </c>
      <c r="O14" s="38"/>
    </row>
    <row r="15" spans="1:15" x14ac:dyDescent="0.25">
      <c r="A15" s="30" t="s">
        <v>27</v>
      </c>
      <c r="B15" s="31">
        <v>77594</v>
      </c>
      <c r="C15" s="31">
        <v>59787</v>
      </c>
      <c r="D15" s="31">
        <v>17808</v>
      </c>
      <c r="E15" s="31"/>
      <c r="F15" s="27">
        <v>6</v>
      </c>
      <c r="G15" s="28">
        <v>515.5</v>
      </c>
      <c r="H15" s="28">
        <f t="shared" si="1"/>
        <v>0</v>
      </c>
      <c r="I15" s="9">
        <f t="shared" si="2"/>
        <v>1084.5072</v>
      </c>
      <c r="J15" s="29">
        <f t="shared" si="3"/>
        <v>1076.8675680000001</v>
      </c>
      <c r="K15" s="9">
        <f t="shared" si="0"/>
        <v>1100.7748080000001</v>
      </c>
      <c r="L15" s="29">
        <f t="shared" si="0"/>
        <v>1116.1732342320001</v>
      </c>
      <c r="M15" s="9">
        <f t="shared" si="0"/>
        <v>1119.4879797360002</v>
      </c>
      <c r="N15" s="29">
        <f t="shared" si="0"/>
        <v>1156.8577486197564</v>
      </c>
      <c r="O15" s="38"/>
    </row>
    <row r="16" spans="1:15" x14ac:dyDescent="0.25">
      <c r="A16" s="25" t="s">
        <v>28</v>
      </c>
      <c r="B16" s="26">
        <v>41297</v>
      </c>
      <c r="C16" s="26">
        <v>31530</v>
      </c>
      <c r="D16" s="26">
        <v>9768</v>
      </c>
      <c r="E16" s="26"/>
      <c r="F16" s="27">
        <v>6</v>
      </c>
      <c r="G16" s="28">
        <v>232</v>
      </c>
      <c r="H16" s="28">
        <f t="shared" si="1"/>
        <v>0</v>
      </c>
      <c r="I16" s="9">
        <f t="shared" si="2"/>
        <v>594.87120000000004</v>
      </c>
      <c r="J16" s="29">
        <f t="shared" si="3"/>
        <v>590.68072799999993</v>
      </c>
      <c r="K16" s="9">
        <f t="shared" si="0"/>
        <v>603.79426799999999</v>
      </c>
      <c r="L16" s="29">
        <f t="shared" si="0"/>
        <v>612.24057457200001</v>
      </c>
      <c r="M16" s="9">
        <f t="shared" si="0"/>
        <v>614.05877055600001</v>
      </c>
      <c r="N16" s="29">
        <f t="shared" si="0"/>
        <v>634.55674351514938</v>
      </c>
      <c r="O16" s="38"/>
    </row>
    <row r="17" spans="1:15" x14ac:dyDescent="0.25">
      <c r="A17" s="30" t="s">
        <v>29</v>
      </c>
      <c r="B17" s="31">
        <v>62996</v>
      </c>
      <c r="C17" s="31">
        <v>45736</v>
      </c>
      <c r="D17" s="31">
        <v>17472</v>
      </c>
      <c r="E17" s="31">
        <v>3035</v>
      </c>
      <c r="F17" s="27">
        <v>6</v>
      </c>
      <c r="G17" s="28">
        <v>479.7</v>
      </c>
      <c r="H17" s="28">
        <f t="shared" si="1"/>
        <v>0</v>
      </c>
      <c r="I17" s="9">
        <f t="shared" si="2"/>
        <v>881.9448000000001</v>
      </c>
      <c r="J17" s="29">
        <f t="shared" si="3"/>
        <v>874.44931200000008</v>
      </c>
      <c r="K17" s="9">
        <f t="shared" si="0"/>
        <v>895.17397200000005</v>
      </c>
      <c r="L17" s="29">
        <f t="shared" si="0"/>
        <v>906.36671188800017</v>
      </c>
      <c r="M17" s="9">
        <f t="shared" si="0"/>
        <v>910.39192952400003</v>
      </c>
      <c r="N17" s="29">
        <f t="shared" si="0"/>
        <v>939.40377853631765</v>
      </c>
      <c r="O17" s="38"/>
    </row>
    <row r="18" spans="1:15" x14ac:dyDescent="0.25">
      <c r="A18" s="25" t="s">
        <v>30</v>
      </c>
      <c r="B18" s="26">
        <v>161458</v>
      </c>
      <c r="C18" s="26">
        <v>154892</v>
      </c>
      <c r="D18" s="26">
        <v>8110</v>
      </c>
      <c r="E18" s="26"/>
      <c r="F18" s="27">
        <v>6</v>
      </c>
      <c r="G18" s="28">
        <v>286.60000000000002</v>
      </c>
      <c r="H18" s="28">
        <f t="shared" si="1"/>
        <v>0</v>
      </c>
      <c r="I18" s="9">
        <f t="shared" si="2"/>
        <v>493.89899999999994</v>
      </c>
      <c r="J18" s="29">
        <f t="shared" si="3"/>
        <v>490.41980999999998</v>
      </c>
      <c r="K18" s="9">
        <f t="shared" si="0"/>
        <v>501.30748499999993</v>
      </c>
      <c r="L18" s="29">
        <f t="shared" si="0"/>
        <v>508.32013306500005</v>
      </c>
      <c r="M18" s="9">
        <f t="shared" si="0"/>
        <v>509.829712245</v>
      </c>
      <c r="N18" s="29">
        <f t="shared" si="0"/>
        <v>526.84840191521926</v>
      </c>
      <c r="O18" s="38"/>
    </row>
    <row r="19" spans="1:15" x14ac:dyDescent="0.25">
      <c r="A19" s="30" t="s">
        <v>31</v>
      </c>
      <c r="B19" s="31">
        <v>2730</v>
      </c>
      <c r="C19" s="31">
        <v>54</v>
      </c>
      <c r="D19" s="31">
        <v>2676</v>
      </c>
      <c r="E19" s="31"/>
      <c r="F19" s="27">
        <v>6</v>
      </c>
      <c r="G19" s="28">
        <v>52.7</v>
      </c>
      <c r="H19" s="28">
        <f t="shared" si="1"/>
        <v>0</v>
      </c>
      <c r="I19" s="9">
        <f t="shared" si="2"/>
        <v>162.9684</v>
      </c>
      <c r="J19" s="29">
        <f t="shared" si="3"/>
        <v>161.82039599999999</v>
      </c>
      <c r="K19" s="9">
        <f t="shared" si="0"/>
        <v>165.412926</v>
      </c>
      <c r="L19" s="29">
        <f t="shared" si="0"/>
        <v>167.72684045400001</v>
      </c>
      <c r="M19" s="9">
        <f t="shared" si="0"/>
        <v>168.22494574200002</v>
      </c>
      <c r="N19" s="29">
        <f t="shared" si="0"/>
        <v>173.84048378854831</v>
      </c>
      <c r="O19" s="38"/>
    </row>
    <row r="20" spans="1:15" x14ac:dyDescent="0.25">
      <c r="A20" s="25" t="s">
        <v>32</v>
      </c>
      <c r="B20" s="26">
        <f>410147+1031</f>
        <v>411178</v>
      </c>
      <c r="C20" s="26">
        <f>375058+1056</f>
        <v>376114</v>
      </c>
      <c r="D20" s="26">
        <v>35089</v>
      </c>
      <c r="E20" s="26">
        <v>0</v>
      </c>
      <c r="F20" s="27">
        <v>6</v>
      </c>
      <c r="G20" s="28">
        <v>3114</v>
      </c>
      <c r="H20" s="28">
        <f t="shared" si="1"/>
        <v>0</v>
      </c>
      <c r="I20" s="9">
        <f t="shared" si="2"/>
        <v>2136.9201000000003</v>
      </c>
      <c r="J20" s="29">
        <f t="shared" si="3"/>
        <v>2121.8669189999996</v>
      </c>
      <c r="K20" s="9">
        <f t="shared" si="0"/>
        <v>2168.9739015</v>
      </c>
      <c r="L20" s="29">
        <f t="shared" si="0"/>
        <v>2199.3150615434997</v>
      </c>
      <c r="M20" s="9">
        <f t="shared" si="0"/>
        <v>2205.8464578255002</v>
      </c>
      <c r="N20" s="29">
        <f t="shared" si="0"/>
        <v>2279.4800955367605</v>
      </c>
      <c r="O20" s="38"/>
    </row>
    <row r="21" spans="1:15" x14ac:dyDescent="0.25">
      <c r="A21" s="30" t="s">
        <v>33</v>
      </c>
      <c r="B21" s="31">
        <v>67316</v>
      </c>
      <c r="C21" s="31">
        <v>67211</v>
      </c>
      <c r="D21" s="31">
        <v>107</v>
      </c>
      <c r="E21" s="31"/>
      <c r="F21" s="27">
        <v>6</v>
      </c>
      <c r="G21" s="28">
        <v>159</v>
      </c>
      <c r="H21" s="28">
        <f t="shared" si="1"/>
        <v>0</v>
      </c>
      <c r="I21" s="9">
        <f t="shared" si="2"/>
        <v>6.5163000000000002</v>
      </c>
      <c r="J21" s="29">
        <f t="shared" si="3"/>
        <v>6.4703969999999993</v>
      </c>
      <c r="K21" s="9">
        <f t="shared" si="0"/>
        <v>6.6140445000000003</v>
      </c>
      <c r="L21" s="29">
        <f t="shared" si="0"/>
        <v>6.7065664904999993</v>
      </c>
      <c r="M21" s="9">
        <f t="shared" si="0"/>
        <v>6.7264832565000008</v>
      </c>
      <c r="N21" s="29">
        <f t="shared" si="0"/>
        <v>6.9510208390787236</v>
      </c>
      <c r="O21" s="38"/>
    </row>
    <row r="22" spans="1:15" x14ac:dyDescent="0.25">
      <c r="A22" s="25" t="s">
        <v>34</v>
      </c>
      <c r="B22" s="26">
        <v>8733</v>
      </c>
      <c r="C22" s="26">
        <v>5505</v>
      </c>
      <c r="D22" s="26">
        <v>3227</v>
      </c>
      <c r="E22" s="26"/>
      <c r="F22" s="27">
        <v>6</v>
      </c>
      <c r="G22" s="28">
        <v>24.1</v>
      </c>
      <c r="H22" s="28">
        <f t="shared" si="1"/>
        <v>0</v>
      </c>
      <c r="I22" s="9">
        <f t="shared" si="2"/>
        <v>196.52430000000001</v>
      </c>
      <c r="J22" s="29">
        <f t="shared" si="3"/>
        <v>195.13991700000003</v>
      </c>
      <c r="K22" s="9">
        <f t="shared" si="0"/>
        <v>199.47216449999999</v>
      </c>
      <c r="L22" s="29">
        <f t="shared" si="0"/>
        <v>202.26252397050004</v>
      </c>
      <c r="M22" s="9">
        <f t="shared" si="0"/>
        <v>202.86319129650002</v>
      </c>
      <c r="N22" s="29">
        <f t="shared" si="0"/>
        <v>209.63499296922475</v>
      </c>
      <c r="O22" s="38"/>
    </row>
    <row r="23" spans="1:15" x14ac:dyDescent="0.25">
      <c r="A23" s="30" t="s">
        <v>35</v>
      </c>
      <c r="B23" s="31">
        <v>127363</v>
      </c>
      <c r="C23" s="31">
        <v>174067</v>
      </c>
      <c r="D23" s="31">
        <v>0</v>
      </c>
      <c r="E23" s="31">
        <v>0</v>
      </c>
      <c r="F23" s="27">
        <v>6</v>
      </c>
      <c r="G23" s="28"/>
      <c r="H23" s="28">
        <f t="shared" si="1"/>
        <v>0</v>
      </c>
      <c r="I23" s="9">
        <f t="shared" si="2"/>
        <v>0</v>
      </c>
      <c r="J23" s="29">
        <f t="shared" si="3"/>
        <v>0</v>
      </c>
      <c r="K23" s="9">
        <f t="shared" si="0"/>
        <v>0</v>
      </c>
      <c r="L23" s="29">
        <f t="shared" si="0"/>
        <v>0</v>
      </c>
      <c r="M23" s="9">
        <f t="shared" si="0"/>
        <v>0</v>
      </c>
      <c r="N23" s="29">
        <f t="shared" si="0"/>
        <v>0</v>
      </c>
      <c r="O23" s="38"/>
    </row>
    <row r="24" spans="1:15" x14ac:dyDescent="0.25">
      <c r="A24" s="30" t="s">
        <v>36</v>
      </c>
      <c r="B24" s="31">
        <v>53461</v>
      </c>
      <c r="C24" s="31">
        <v>61907</v>
      </c>
      <c r="D24" s="31"/>
      <c r="E24" s="31"/>
      <c r="F24" s="27">
        <v>6</v>
      </c>
      <c r="G24" s="28">
        <v>201.3</v>
      </c>
      <c r="H24" s="28">
        <f t="shared" si="1"/>
        <v>0</v>
      </c>
      <c r="I24" s="9">
        <f t="shared" si="2"/>
        <v>0</v>
      </c>
      <c r="J24" s="29">
        <f t="shared" si="3"/>
        <v>0</v>
      </c>
      <c r="K24" s="9">
        <f t="shared" si="0"/>
        <v>0</v>
      </c>
      <c r="L24" s="29">
        <f t="shared" si="0"/>
        <v>0</v>
      </c>
      <c r="M24" s="9">
        <f t="shared" si="0"/>
        <v>0</v>
      </c>
      <c r="N24" s="29">
        <f t="shared" si="0"/>
        <v>0</v>
      </c>
      <c r="O24" s="38"/>
    </row>
    <row r="25" spans="1:15" x14ac:dyDescent="0.25">
      <c r="A25" s="25" t="s">
        <v>37</v>
      </c>
      <c r="B25" s="26">
        <v>73888</v>
      </c>
      <c r="C25" s="26">
        <v>73198</v>
      </c>
      <c r="D25" s="26">
        <v>2033</v>
      </c>
      <c r="E25" s="26">
        <v>840</v>
      </c>
      <c r="F25" s="27">
        <v>6</v>
      </c>
      <c r="G25" s="28">
        <v>12.3</v>
      </c>
      <c r="H25" s="28">
        <f t="shared" si="1"/>
        <v>0</v>
      </c>
      <c r="I25" s="9">
        <f>(D25*I$7/100-E25)*F25/100</f>
        <v>73.409699999999987</v>
      </c>
      <c r="J25" s="29">
        <f t="shared" si="3"/>
        <v>72.537542999999999</v>
      </c>
      <c r="K25" s="9">
        <f t="shared" si="0"/>
        <v>74.510845499999988</v>
      </c>
      <c r="L25" s="29">
        <f t="shared" si="0"/>
        <v>75.185163319500006</v>
      </c>
      <c r="M25" s="9">
        <f t="shared" si="0"/>
        <v>75.777529873499986</v>
      </c>
      <c r="N25" s="29">
        <f t="shared" si="0"/>
        <v>77.92566252249577</v>
      </c>
      <c r="O25" s="38"/>
    </row>
    <row r="26" spans="1:15" x14ac:dyDescent="0.25">
      <c r="A26" s="32" t="s">
        <v>38</v>
      </c>
      <c r="B26" s="33">
        <f>SUM(B9:B25)</f>
        <v>1396769</v>
      </c>
      <c r="C26" s="33">
        <f>SUM(C9:C25)</f>
        <v>1316242</v>
      </c>
      <c r="D26" s="33">
        <f>SUM(D9:D25)</f>
        <v>138805</v>
      </c>
      <c r="E26" s="33">
        <f>SUM(E9:E25)</f>
        <v>9697</v>
      </c>
      <c r="F26" s="34" t="s">
        <v>39</v>
      </c>
      <c r="G26" s="33">
        <f>SUM(G9:G25)</f>
        <v>5739.1</v>
      </c>
      <c r="H26" s="33">
        <f t="shared" ref="H26:N26" si="4">SUM(H9:H25)</f>
        <v>0</v>
      </c>
      <c r="I26" s="9">
        <f t="shared" si="4"/>
        <v>7871.4045000000006</v>
      </c>
      <c r="J26" s="29">
        <f t="shared" si="4"/>
        <v>7811.8571550000006</v>
      </c>
      <c r="K26" s="9">
        <f t="shared" si="4"/>
        <v>7989.4755675000015</v>
      </c>
      <c r="L26" s="29">
        <f t="shared" si="4"/>
        <v>8096.9899411575007</v>
      </c>
      <c r="M26" s="9">
        <f t="shared" si="4"/>
        <v>8125.2966521475</v>
      </c>
      <c r="N26" s="29">
        <f t="shared" si="4"/>
        <v>8392.1252245126907</v>
      </c>
      <c r="O26" s="3"/>
    </row>
    <row r="27" spans="1:15" x14ac:dyDescent="0.25">
      <c r="B27" s="1"/>
      <c r="C27" s="1"/>
      <c r="D27" s="1"/>
      <c r="E27" s="1"/>
      <c r="F27" s="2"/>
      <c r="G27" s="3"/>
      <c r="H27" s="35"/>
      <c r="I27" s="35"/>
      <c r="J27" s="35"/>
      <c r="K27" s="36"/>
      <c r="L27" s="35"/>
      <c r="M27" s="35"/>
      <c r="N27" s="35"/>
      <c r="O27" s="3"/>
    </row>
    <row r="28" spans="1:15" x14ac:dyDescent="0.25">
      <c r="A28" s="32" t="s">
        <v>38</v>
      </c>
      <c r="B28" s="33">
        <f>SUM(B11:B27)</f>
        <v>2619476</v>
      </c>
      <c r="C28" s="33">
        <f>SUM(C11:C27)</f>
        <v>2471864</v>
      </c>
      <c r="D28" s="33">
        <f>SUM(D11:D27)</f>
        <v>264166</v>
      </c>
      <c r="E28" s="33">
        <f>SUM(E11:E27)</f>
        <v>19394</v>
      </c>
      <c r="F28" s="34" t="s">
        <v>39</v>
      </c>
      <c r="G28" s="33">
        <f>SUM(G11:G27)</f>
        <v>11272.100000000002</v>
      </c>
      <c r="H28" s="33">
        <f t="shared" ref="H28:N28" si="5">SUM(H11:H27)</f>
        <v>0</v>
      </c>
      <c r="I28" s="9">
        <f t="shared" si="5"/>
        <v>14924.0694</v>
      </c>
      <c r="J28" s="29">
        <f t="shared" si="5"/>
        <v>14810.742186000001</v>
      </c>
      <c r="K28" s="9">
        <f t="shared" si="5"/>
        <v>15147.930441000002</v>
      </c>
      <c r="L28" s="29">
        <f t="shared" si="5"/>
        <v>15351.334275789002</v>
      </c>
      <c r="M28" s="9">
        <f t="shared" si="5"/>
        <v>15405.445258497</v>
      </c>
      <c r="N28" s="29">
        <f t="shared" si="5"/>
        <v>15910.890410141508</v>
      </c>
    </row>
    <row r="29" spans="1:15" x14ac:dyDescent="0.25">
      <c r="B29" s="1"/>
      <c r="C29" s="1"/>
      <c r="D29" s="1"/>
      <c r="E29" s="1"/>
      <c r="F29" s="2"/>
      <c r="G29" s="3"/>
      <c r="H29" s="35"/>
      <c r="I29" s="35"/>
      <c r="J29" s="35"/>
      <c r="K29" s="36"/>
      <c r="L29" s="35"/>
      <c r="M29" s="35"/>
      <c r="N29" s="35"/>
    </row>
    <row r="30" spans="1:15" x14ac:dyDescent="0.25">
      <c r="B30" s="1">
        <v>1396770</v>
      </c>
      <c r="C30" s="1">
        <v>1316242</v>
      </c>
      <c r="D30" s="1">
        <v>138805</v>
      </c>
      <c r="E30" s="1">
        <v>9697</v>
      </c>
      <c r="F30" s="2"/>
      <c r="G30" s="3"/>
      <c r="H30" s="37"/>
      <c r="I30" s="37"/>
      <c r="J30" s="37">
        <v>7812</v>
      </c>
      <c r="K30" s="37"/>
      <c r="L30" s="37">
        <v>8097</v>
      </c>
      <c r="M30" s="37"/>
      <c r="N30" s="3">
        <v>8392</v>
      </c>
    </row>
    <row r="31" spans="1:15" x14ac:dyDescent="0.25">
      <c r="B31" s="1"/>
      <c r="C31" s="1"/>
      <c r="D31" s="1"/>
      <c r="E31" s="1"/>
      <c r="F31" s="2"/>
      <c r="G31" s="3"/>
      <c r="H31" s="3"/>
      <c r="I31" s="3"/>
      <c r="J31" s="3"/>
      <c r="K31" s="3"/>
      <c r="L31" s="3"/>
      <c r="M31" s="3"/>
      <c r="N31" s="3"/>
    </row>
    <row r="32" spans="1:15" x14ac:dyDescent="0.25">
      <c r="B32" s="1"/>
      <c r="C32" s="1"/>
      <c r="D32" s="1"/>
      <c r="E32" s="1"/>
      <c r="F32" s="2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s="1"/>
      <c r="C33" s="1"/>
      <c r="D33" s="1"/>
      <c r="E33" s="1"/>
      <c r="F33" s="2"/>
      <c r="G33" s="3"/>
      <c r="H33" s="3"/>
      <c r="I33" s="3"/>
      <c r="J33" s="3"/>
      <c r="K33" s="3"/>
      <c r="L33" s="3"/>
      <c r="M33" s="3"/>
      <c r="N33" s="3"/>
    </row>
    <row r="34" spans="2:14" x14ac:dyDescent="0.25">
      <c r="B34" s="1"/>
      <c r="C34" s="1"/>
      <c r="D34" s="1"/>
      <c r="E34" s="1"/>
      <c r="F34" s="2"/>
      <c r="G34" s="3"/>
      <c r="H34" s="3"/>
      <c r="I34" s="3"/>
      <c r="J34" s="3"/>
      <c r="K34" s="3"/>
      <c r="L34" s="3"/>
      <c r="M34" s="3"/>
      <c r="N34" s="3"/>
    </row>
    <row r="35" spans="2:14" x14ac:dyDescent="0.25"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</row>
    <row r="36" spans="2:14" x14ac:dyDescent="0.25">
      <c r="B36" s="1"/>
      <c r="C36" s="1"/>
      <c r="D36" s="1"/>
      <c r="E36" s="1"/>
      <c r="F36" s="2"/>
      <c r="G36" s="3"/>
      <c r="H36" s="3"/>
      <c r="I36" s="3"/>
      <c r="J36" s="3"/>
      <c r="K36" s="3"/>
      <c r="L36" s="3"/>
      <c r="M36" s="3"/>
      <c r="N36" s="3"/>
    </row>
    <row r="37" spans="2:14" x14ac:dyDescent="0.25">
      <c r="B37" s="1"/>
      <c r="C37" s="1"/>
      <c r="D37" s="1"/>
      <c r="E37" s="1"/>
      <c r="F37" s="2"/>
      <c r="G37" s="3"/>
      <c r="H37" s="3"/>
      <c r="I37" s="3"/>
      <c r="J37" s="3"/>
      <c r="K37" s="3"/>
      <c r="L37" s="3"/>
      <c r="M37" s="3"/>
      <c r="N37" s="3"/>
    </row>
    <row r="38" spans="2:14" x14ac:dyDescent="0.25">
      <c r="B38" s="1"/>
      <c r="C38" s="1"/>
      <c r="D38" s="1"/>
      <c r="E38" s="1"/>
      <c r="F38" s="2"/>
      <c r="G38" s="3"/>
      <c r="H38" s="3"/>
      <c r="I38" s="3"/>
      <c r="J38" s="3"/>
      <c r="K38" s="3"/>
      <c r="L38" s="3"/>
      <c r="M38" s="3"/>
      <c r="N38" s="3"/>
    </row>
    <row r="39" spans="2:14" x14ac:dyDescent="0.25">
      <c r="B39" s="1"/>
      <c r="C39" s="1"/>
      <c r="D39" s="1"/>
      <c r="E39" s="1"/>
      <c r="F39" s="2"/>
      <c r="G39" s="3"/>
      <c r="H39" s="3"/>
      <c r="I39" s="3"/>
      <c r="J39" s="3"/>
      <c r="K39" s="3"/>
      <c r="L39" s="3"/>
      <c r="M39" s="3"/>
      <c r="N39" s="3"/>
    </row>
    <row r="40" spans="2:14" x14ac:dyDescent="0.25">
      <c r="B40" s="1"/>
      <c r="C40" s="1"/>
      <c r="D40" s="1"/>
      <c r="E40" s="1"/>
      <c r="F40" s="2"/>
      <c r="G40" s="3"/>
      <c r="H40" s="3"/>
      <c r="I40" s="3"/>
      <c r="J40" s="3"/>
      <c r="K40" s="3"/>
      <c r="L40" s="3"/>
      <c r="M40" s="3"/>
      <c r="N40" s="3"/>
    </row>
    <row r="41" spans="2:14" x14ac:dyDescent="0.25">
      <c r="B41" s="1"/>
      <c r="C41" s="1"/>
      <c r="D41" s="1"/>
      <c r="E41" s="1"/>
      <c r="F41" s="2"/>
      <c r="G41" s="3"/>
      <c r="H41" s="3"/>
      <c r="I41" s="3"/>
      <c r="J41" s="3"/>
      <c r="K41" s="3"/>
      <c r="L41" s="3"/>
      <c r="M41" s="3"/>
      <c r="N41" s="3"/>
    </row>
    <row r="42" spans="2:14" x14ac:dyDescent="0.25">
      <c r="B42" s="1"/>
      <c r="C42" s="1"/>
      <c r="D42" s="1"/>
      <c r="E42" s="1"/>
      <c r="F42" s="2"/>
      <c r="G42" s="3"/>
      <c r="H42" s="3"/>
      <c r="I42" s="3"/>
      <c r="J42" s="3"/>
      <c r="K42" s="3"/>
      <c r="L42" s="3"/>
      <c r="M42" s="3"/>
      <c r="N42" s="3"/>
    </row>
    <row r="43" spans="2:14" x14ac:dyDescent="0.25">
      <c r="B43" s="1"/>
      <c r="C43" s="1"/>
      <c r="D43" s="1"/>
      <c r="E43" s="1"/>
      <c r="F43" s="2"/>
      <c r="G43" s="3"/>
      <c r="H43" s="3"/>
      <c r="I43" s="3"/>
      <c r="J43" s="3"/>
      <c r="K43" s="3"/>
      <c r="L43" s="3"/>
      <c r="M43" s="3"/>
      <c r="N43" s="3"/>
    </row>
    <row r="44" spans="2:14" x14ac:dyDescent="0.25">
      <c r="B44" s="1"/>
      <c r="C44" s="1"/>
      <c r="D44" s="1"/>
      <c r="E44" s="1"/>
      <c r="F44" s="2"/>
      <c r="G44" s="3"/>
      <c r="H44" s="3"/>
      <c r="I44" s="3"/>
      <c r="J44" s="3"/>
      <c r="K44" s="3"/>
      <c r="L44" s="3"/>
      <c r="M44" s="3"/>
      <c r="N44" s="3"/>
    </row>
    <row r="45" spans="2:14" x14ac:dyDescent="0.25">
      <c r="B45" s="1"/>
      <c r="C45" s="1"/>
      <c r="D45" s="1"/>
      <c r="E45" s="1"/>
      <c r="F45" s="2"/>
      <c r="G45" s="3"/>
      <c r="H45" s="3"/>
      <c r="I45" s="3"/>
      <c r="J45" s="3"/>
      <c r="K45" s="3"/>
      <c r="L45" s="3"/>
      <c r="M45" s="3"/>
      <c r="N45" s="3"/>
    </row>
    <row r="46" spans="2:14" x14ac:dyDescent="0.25">
      <c r="B46" s="1"/>
      <c r="C46" s="1"/>
      <c r="D46" s="1"/>
      <c r="E46" s="1"/>
      <c r="F46" s="2"/>
      <c r="G46" s="3"/>
      <c r="H46" s="3"/>
      <c r="I46" s="3"/>
      <c r="J46" s="3"/>
      <c r="K46" s="3"/>
      <c r="L46" s="3"/>
      <c r="M46" s="3"/>
      <c r="N46" s="3"/>
    </row>
    <row r="47" spans="2:14" x14ac:dyDescent="0.25">
      <c r="B47" s="1"/>
      <c r="C47" s="1"/>
      <c r="D47" s="1"/>
      <c r="E47" s="1"/>
      <c r="F47" s="2"/>
      <c r="G47" s="3"/>
      <c r="H47" s="3"/>
      <c r="I47" s="3"/>
      <c r="J47" s="3"/>
      <c r="K47" s="3"/>
      <c r="L47" s="3"/>
      <c r="M47" s="3"/>
      <c r="N47" s="3"/>
    </row>
    <row r="48" spans="2:14" x14ac:dyDescent="0.25">
      <c r="B48" s="1"/>
      <c r="C48" s="1"/>
      <c r="D48" s="1"/>
      <c r="E48" s="1"/>
      <c r="F48" s="2"/>
      <c r="G48" s="3"/>
      <c r="H48" s="3"/>
      <c r="I48" s="3"/>
      <c r="J48" s="3"/>
      <c r="K48" s="3"/>
      <c r="L48" s="3"/>
      <c r="M48" s="3"/>
      <c r="N48" s="3"/>
    </row>
    <row r="49" spans="2:14" x14ac:dyDescent="0.25">
      <c r="B49" s="1"/>
      <c r="C49" s="1"/>
      <c r="D49" s="1"/>
      <c r="E49" s="1"/>
      <c r="F49" s="2"/>
      <c r="G49" s="3"/>
      <c r="H49" s="3"/>
      <c r="I49" s="3"/>
      <c r="J49" s="3"/>
      <c r="K49" s="3"/>
      <c r="L49" s="3"/>
      <c r="M49" s="3"/>
      <c r="N49" s="3"/>
    </row>
    <row r="50" spans="2:14" x14ac:dyDescent="0.25">
      <c r="B50" s="1"/>
      <c r="C50" s="1"/>
      <c r="D50" s="1"/>
      <c r="E50" s="1"/>
      <c r="F50" s="2"/>
      <c r="G50" s="3"/>
      <c r="H50" s="3"/>
      <c r="I50" s="3"/>
      <c r="J50" s="3"/>
      <c r="K50" s="3"/>
      <c r="L50" s="3"/>
      <c r="M50" s="3"/>
      <c r="N50" s="3"/>
    </row>
    <row r="51" spans="2:14" x14ac:dyDescent="0.25">
      <c r="B51" s="1"/>
      <c r="C51" s="1"/>
      <c r="D51" s="1"/>
      <c r="E51" s="1"/>
      <c r="F51" s="2"/>
      <c r="G51" s="3"/>
      <c r="H51" s="3"/>
      <c r="I51" s="3"/>
      <c r="J51" s="3"/>
      <c r="K51" s="3"/>
      <c r="L51" s="3"/>
      <c r="M51" s="3"/>
      <c r="N51" s="3"/>
    </row>
    <row r="52" spans="2:14" x14ac:dyDescent="0.25">
      <c r="B52" s="1"/>
      <c r="C52" s="1"/>
      <c r="D52" s="1"/>
      <c r="E52" s="1"/>
      <c r="F52" s="2"/>
      <c r="G52" s="3"/>
      <c r="H52" s="3"/>
      <c r="I52" s="3"/>
      <c r="J52" s="3"/>
      <c r="K52" s="3"/>
      <c r="L52" s="3"/>
      <c r="M52" s="3"/>
      <c r="N52" s="3"/>
    </row>
    <row r="53" spans="2:14" x14ac:dyDescent="0.25">
      <c r="B53" s="1"/>
      <c r="C53" s="1"/>
      <c r="D53" s="1"/>
      <c r="E53" s="1"/>
      <c r="F53" s="2"/>
      <c r="G53" s="3"/>
      <c r="H53" s="3"/>
      <c r="I53" s="3"/>
      <c r="J53" s="3"/>
      <c r="K53" s="3"/>
      <c r="L53" s="3"/>
      <c r="M53" s="3"/>
      <c r="N53" s="3"/>
    </row>
    <row r="54" spans="2:14" x14ac:dyDescent="0.25">
      <c r="B54" s="1"/>
      <c r="C54" s="1"/>
      <c r="D54" s="1"/>
      <c r="E54" s="1"/>
      <c r="F54" s="2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1"/>
      <c r="C55" s="1"/>
      <c r="D55" s="1"/>
      <c r="E55" s="1"/>
      <c r="F55" s="2"/>
      <c r="G55" s="3"/>
      <c r="H55" s="3"/>
      <c r="I55" s="3"/>
      <c r="J55" s="3"/>
      <c r="K55" s="3"/>
      <c r="L55" s="3"/>
      <c r="M55" s="3"/>
      <c r="N55" s="3"/>
    </row>
    <row r="56" spans="2:14" x14ac:dyDescent="0.25">
      <c r="B56" s="1"/>
      <c r="C56" s="1"/>
      <c r="D56" s="1"/>
      <c r="E56" s="1"/>
      <c r="F56" s="2"/>
      <c r="G56" s="3"/>
      <c r="H56" s="3"/>
      <c r="I56" s="3"/>
      <c r="J56" s="3"/>
      <c r="K56" s="3"/>
      <c r="L56" s="3"/>
      <c r="M56" s="3"/>
      <c r="N56" s="3"/>
    </row>
    <row r="57" spans="2:14" x14ac:dyDescent="0.25">
      <c r="B57" s="1"/>
      <c r="C57" s="1"/>
      <c r="D57" s="1"/>
      <c r="E57" s="1"/>
      <c r="F57" s="2"/>
      <c r="G57" s="3"/>
      <c r="H57" s="3"/>
      <c r="I57" s="3"/>
      <c r="J57" s="3"/>
      <c r="K57" s="3"/>
      <c r="L57" s="3"/>
      <c r="M57" s="3"/>
      <c r="N57" s="3"/>
    </row>
    <row r="58" spans="2:14" x14ac:dyDescent="0.25">
      <c r="B58" s="1"/>
      <c r="C58" s="1"/>
      <c r="D58" s="1"/>
      <c r="E58" s="1"/>
      <c r="F58" s="2"/>
      <c r="G58" s="3"/>
      <c r="H58" s="3"/>
      <c r="I58" s="3"/>
      <c r="J58" s="3"/>
      <c r="K58" s="3"/>
      <c r="L58" s="3"/>
      <c r="M58" s="3"/>
      <c r="N58" s="3"/>
    </row>
    <row r="59" spans="2:14" x14ac:dyDescent="0.25">
      <c r="B59" s="1"/>
      <c r="C59" s="1"/>
      <c r="D59" s="1"/>
      <c r="E59" s="1"/>
      <c r="F59" s="2"/>
      <c r="G59" s="3"/>
      <c r="H59" s="3"/>
      <c r="I59" s="3"/>
      <c r="J59" s="3"/>
      <c r="K59" s="3"/>
      <c r="L59" s="3"/>
      <c r="M59" s="3"/>
      <c r="N59" s="3"/>
    </row>
    <row r="60" spans="2:14" x14ac:dyDescent="0.25">
      <c r="B60" s="1"/>
      <c r="C60" s="1"/>
      <c r="D60" s="1"/>
      <c r="E60" s="1"/>
      <c r="F60" s="2"/>
      <c r="G60" s="3"/>
      <c r="H60" s="3"/>
      <c r="I60" s="3"/>
      <c r="J60" s="3"/>
      <c r="K60" s="3"/>
      <c r="L60" s="3"/>
      <c r="M60" s="3"/>
      <c r="N60" s="3"/>
    </row>
    <row r="61" spans="2:14" x14ac:dyDescent="0.25">
      <c r="B61" s="1"/>
      <c r="C61" s="1"/>
      <c r="D61" s="1"/>
      <c r="E61" s="1"/>
      <c r="F61" s="2"/>
      <c r="G61" s="3"/>
      <c r="H61" s="3"/>
      <c r="I61" s="3"/>
      <c r="J61" s="3"/>
      <c r="K61" s="3"/>
      <c r="L61" s="3"/>
      <c r="M61" s="3"/>
      <c r="N61" s="3"/>
    </row>
    <row r="62" spans="2:14" x14ac:dyDescent="0.25">
      <c r="B62" s="1"/>
      <c r="C62" s="1"/>
      <c r="D62" s="1"/>
      <c r="E62" s="1"/>
      <c r="F62" s="2"/>
      <c r="G62" s="3"/>
      <c r="H62" s="3"/>
      <c r="I62" s="3"/>
      <c r="J62" s="3"/>
      <c r="K62" s="3"/>
      <c r="L62" s="3"/>
      <c r="M62" s="3"/>
      <c r="N62" s="3"/>
    </row>
    <row r="63" spans="2:14" x14ac:dyDescent="0.25">
      <c r="B63" s="1"/>
      <c r="C63" s="1"/>
      <c r="D63" s="1"/>
      <c r="E63" s="1"/>
      <c r="F63" s="2"/>
      <c r="G63" s="3"/>
      <c r="H63" s="3"/>
      <c r="I63" s="3"/>
      <c r="J63" s="3"/>
      <c r="K63" s="3"/>
      <c r="L63" s="3"/>
      <c r="M63" s="3"/>
      <c r="N63" s="3"/>
    </row>
    <row r="64" spans="2:14" x14ac:dyDescent="0.25">
      <c r="B64" s="1"/>
      <c r="C64" s="1"/>
      <c r="D64" s="1"/>
      <c r="E64" s="1"/>
      <c r="F64" s="2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1"/>
      <c r="C65" s="1"/>
      <c r="D65" s="1"/>
      <c r="E65" s="1"/>
      <c r="F65" s="2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1"/>
      <c r="C66" s="1"/>
      <c r="D66" s="1"/>
      <c r="E66" s="1"/>
      <c r="F66" s="2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1"/>
      <c r="C67" s="1"/>
      <c r="D67" s="1"/>
      <c r="E67" s="1"/>
      <c r="F67" s="2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1"/>
      <c r="C68" s="1"/>
      <c r="D68" s="1"/>
      <c r="E68" s="1"/>
      <c r="F68" s="2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1"/>
      <c r="C69" s="1"/>
      <c r="D69" s="1"/>
      <c r="E69" s="1"/>
      <c r="F69" s="2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1"/>
      <c r="C70" s="1"/>
      <c r="D70" s="1"/>
      <c r="E70" s="1"/>
      <c r="F70" s="2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1"/>
      <c r="C71" s="1"/>
      <c r="D71" s="1"/>
      <c r="E71" s="1"/>
      <c r="F71" s="2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1"/>
      <c r="C72" s="1"/>
      <c r="D72" s="1"/>
      <c r="E72" s="1"/>
      <c r="F72" s="2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1"/>
      <c r="C73" s="1"/>
      <c r="D73" s="1"/>
      <c r="E73" s="1"/>
      <c r="F73" s="2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1"/>
      <c r="C74" s="1"/>
      <c r="D74" s="1"/>
      <c r="E74" s="1"/>
      <c r="F74" s="2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1"/>
      <c r="C75" s="1"/>
      <c r="D75" s="1"/>
      <c r="E75" s="1"/>
      <c r="F75" s="2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1"/>
      <c r="C76" s="1"/>
      <c r="D76" s="1"/>
      <c r="E76" s="1"/>
      <c r="F76" s="2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1"/>
      <c r="C77" s="1"/>
      <c r="D77" s="1"/>
      <c r="E77" s="1"/>
      <c r="F77" s="2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1"/>
      <c r="C78" s="1"/>
      <c r="D78" s="1"/>
      <c r="E78" s="1"/>
      <c r="F78" s="2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1"/>
      <c r="C79" s="1"/>
      <c r="D79" s="1"/>
      <c r="E79" s="1"/>
      <c r="F79" s="2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1"/>
      <c r="C80" s="1"/>
      <c r="D80" s="1"/>
      <c r="E80" s="1"/>
      <c r="F80" s="2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1"/>
      <c r="C81" s="1"/>
      <c r="D81" s="1"/>
      <c r="E81" s="1"/>
      <c r="F81" s="2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1"/>
      <c r="C82" s="1"/>
      <c r="D82" s="1"/>
      <c r="E82" s="1"/>
      <c r="F82" s="2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1"/>
      <c r="C83" s="1"/>
      <c r="D83" s="1"/>
      <c r="E83" s="1"/>
      <c r="F83" s="2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1"/>
      <c r="C84" s="1"/>
      <c r="D84" s="1"/>
      <c r="E84" s="1"/>
      <c r="F84" s="2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1"/>
      <c r="C85" s="1"/>
      <c r="D85" s="1"/>
      <c r="E85" s="1"/>
      <c r="F85" s="2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1"/>
      <c r="C86" s="1"/>
      <c r="D86" s="1"/>
      <c r="E86" s="1"/>
      <c r="F86" s="2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1"/>
      <c r="C87" s="1"/>
      <c r="D87" s="1"/>
      <c r="E87" s="1"/>
      <c r="F87" s="2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1"/>
      <c r="C88" s="1"/>
      <c r="D88" s="1"/>
      <c r="E88" s="1"/>
      <c r="F88" s="2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1"/>
      <c r="C89" s="1"/>
      <c r="D89" s="1"/>
      <c r="E89" s="1"/>
      <c r="F89" s="2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1"/>
      <c r="C90" s="1"/>
      <c r="D90" s="1"/>
      <c r="E90" s="1"/>
      <c r="F90" s="2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1"/>
      <c r="C91" s="1"/>
      <c r="D91" s="1"/>
      <c r="E91" s="1"/>
      <c r="F91" s="2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1"/>
      <c r="C92" s="1"/>
      <c r="D92" s="1"/>
      <c r="E92" s="1"/>
      <c r="F92" s="2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1"/>
      <c r="C93" s="1"/>
      <c r="D93" s="1"/>
      <c r="E93" s="1"/>
      <c r="F93" s="2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1"/>
      <c r="C94" s="1"/>
      <c r="D94" s="1"/>
      <c r="E94" s="1"/>
      <c r="F94" s="2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1"/>
      <c r="C95" s="1"/>
      <c r="D95" s="1"/>
      <c r="E95" s="1"/>
      <c r="F95" s="2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1"/>
      <c r="C96" s="1"/>
      <c r="D96" s="1"/>
      <c r="E96" s="1"/>
      <c r="F96" s="2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1"/>
      <c r="C97" s="1"/>
      <c r="D97" s="1"/>
      <c r="E97" s="1"/>
      <c r="F97" s="2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1"/>
      <c r="C98" s="1"/>
      <c r="D98" s="1"/>
      <c r="E98" s="1"/>
      <c r="F98" s="2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1"/>
      <c r="C99" s="1"/>
      <c r="D99" s="1"/>
      <c r="E99" s="1"/>
      <c r="F99" s="2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1"/>
      <c r="C100" s="1"/>
      <c r="D100" s="1"/>
      <c r="E100" s="1"/>
      <c r="F100" s="2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1"/>
      <c r="C101" s="1"/>
      <c r="D101" s="1"/>
      <c r="E101" s="1"/>
      <c r="F101" s="2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1"/>
      <c r="C102" s="1"/>
      <c r="D102" s="1"/>
      <c r="E102" s="1"/>
      <c r="F102" s="2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1"/>
      <c r="C103" s="1"/>
      <c r="D103" s="1"/>
      <c r="E103" s="1"/>
      <c r="F103" s="2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1"/>
      <c r="C104" s="1"/>
      <c r="D104" s="1"/>
      <c r="E104" s="1"/>
      <c r="F104" s="2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1"/>
      <c r="C105" s="1"/>
      <c r="D105" s="1"/>
      <c r="E105" s="1"/>
      <c r="F105" s="2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1"/>
      <c r="C106" s="1"/>
      <c r="D106" s="1"/>
      <c r="E106" s="1"/>
      <c r="F106" s="2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1"/>
      <c r="C107" s="1"/>
      <c r="D107" s="1"/>
      <c r="E107" s="1"/>
      <c r="F107" s="2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1"/>
      <c r="C108" s="1"/>
      <c r="D108" s="1"/>
      <c r="E108" s="1"/>
      <c r="F108" s="2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1"/>
      <c r="C109" s="1"/>
      <c r="D109" s="1"/>
      <c r="E109" s="1"/>
      <c r="F109" s="2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1"/>
      <c r="C110" s="1"/>
      <c r="D110" s="1"/>
      <c r="E110" s="1"/>
      <c r="F110" s="2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1"/>
      <c r="C111" s="1"/>
      <c r="D111" s="1"/>
      <c r="E111" s="1"/>
      <c r="F111" s="2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1"/>
      <c r="C112" s="1"/>
      <c r="D112" s="1"/>
      <c r="E112" s="1"/>
      <c r="F112" s="2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1"/>
      <c r="C113" s="1"/>
      <c r="D113" s="1"/>
      <c r="E113" s="1"/>
      <c r="F113" s="2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1"/>
      <c r="C114" s="1"/>
      <c r="D114" s="1"/>
      <c r="E114" s="1"/>
      <c r="F114" s="2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1"/>
      <c r="C115" s="1"/>
      <c r="D115" s="1"/>
      <c r="E115" s="1"/>
      <c r="F115" s="2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1"/>
      <c r="C116" s="1"/>
      <c r="D116" s="1"/>
      <c r="E116" s="1"/>
      <c r="F116" s="2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1"/>
      <c r="C117" s="1"/>
      <c r="D117" s="1"/>
      <c r="E117" s="1"/>
      <c r="F117" s="2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1"/>
      <c r="C118" s="1"/>
      <c r="D118" s="1"/>
      <c r="E118" s="1"/>
      <c r="F118" s="2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1"/>
      <c r="C119" s="1"/>
      <c r="D119" s="1"/>
      <c r="E119" s="1"/>
      <c r="F119" s="2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1"/>
      <c r="C120" s="1"/>
      <c r="D120" s="1"/>
      <c r="E120" s="1"/>
      <c r="F120" s="2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1"/>
      <c r="C121" s="1"/>
      <c r="D121" s="1"/>
      <c r="E121" s="1"/>
      <c r="F121" s="2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1"/>
      <c r="C122" s="1"/>
      <c r="D122" s="1"/>
      <c r="E122" s="1"/>
      <c r="F122" s="2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1"/>
      <c r="C123" s="1"/>
      <c r="D123" s="1"/>
      <c r="E123" s="1"/>
      <c r="F123" s="2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1"/>
      <c r="C124" s="1"/>
      <c r="D124" s="1"/>
      <c r="E124" s="1"/>
      <c r="F124" s="2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1"/>
      <c r="C125" s="1"/>
      <c r="D125" s="1"/>
      <c r="E125" s="1"/>
      <c r="F125" s="2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1"/>
      <c r="C126" s="1"/>
      <c r="D126" s="1"/>
      <c r="E126" s="1"/>
      <c r="F126" s="2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1"/>
      <c r="C127" s="1"/>
      <c r="D127" s="1"/>
      <c r="E127" s="1"/>
      <c r="F127" s="2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1"/>
      <c r="C128" s="1"/>
      <c r="D128" s="1"/>
      <c r="E128" s="1"/>
      <c r="F128" s="2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1"/>
      <c r="C129" s="1"/>
      <c r="D129" s="1"/>
      <c r="E129" s="1"/>
      <c r="F129" s="2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1"/>
      <c r="C130" s="1"/>
      <c r="D130" s="1"/>
      <c r="E130" s="1"/>
      <c r="F130" s="2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1"/>
      <c r="C131" s="1"/>
      <c r="D131" s="1"/>
      <c r="E131" s="1"/>
      <c r="F131" s="2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1"/>
      <c r="C132" s="1"/>
      <c r="D132" s="1"/>
      <c r="E132" s="1"/>
      <c r="F132" s="2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1"/>
      <c r="C133" s="1"/>
      <c r="D133" s="1"/>
      <c r="E133" s="1"/>
      <c r="F133" s="2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1"/>
      <c r="C134" s="1"/>
      <c r="D134" s="1"/>
      <c r="E134" s="1"/>
      <c r="F134" s="2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1"/>
      <c r="C135" s="1"/>
      <c r="D135" s="1"/>
      <c r="E135" s="1"/>
      <c r="F135" s="2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1"/>
      <c r="C136" s="1"/>
      <c r="D136" s="1"/>
      <c r="E136" s="1"/>
      <c r="F136" s="2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1"/>
      <c r="C137" s="1"/>
      <c r="D137" s="1"/>
      <c r="E137" s="1"/>
      <c r="F137" s="2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1"/>
      <c r="C138" s="1"/>
      <c r="D138" s="1"/>
      <c r="E138" s="1"/>
      <c r="F138" s="2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1"/>
      <c r="C139" s="1"/>
      <c r="D139" s="1"/>
      <c r="E139" s="1"/>
      <c r="F139" s="2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1"/>
      <c r="C140" s="1"/>
      <c r="D140" s="1"/>
      <c r="E140" s="1"/>
      <c r="F140" s="2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1"/>
      <c r="C141" s="1"/>
      <c r="D141" s="1"/>
      <c r="E141" s="1"/>
      <c r="F141" s="2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1"/>
      <c r="C142" s="1"/>
      <c r="D142" s="1"/>
      <c r="E142" s="1"/>
      <c r="F142" s="2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1"/>
      <c r="C143" s="1"/>
      <c r="D143" s="1"/>
      <c r="E143" s="1"/>
      <c r="F143" s="2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1"/>
      <c r="C144" s="1"/>
      <c r="D144" s="1"/>
      <c r="E144" s="1"/>
      <c r="F144" s="2"/>
      <c r="G144" s="3"/>
      <c r="H144" s="3"/>
      <c r="I144" s="3"/>
      <c r="J144" s="3"/>
      <c r="K144" s="3"/>
      <c r="L144" s="3"/>
      <c r="M144" s="3"/>
      <c r="N144" s="3"/>
    </row>
  </sheetData>
  <mergeCells count="9">
    <mergeCell ref="K4:L4"/>
    <mergeCell ref="M4:N4"/>
    <mergeCell ref="A4:A5"/>
    <mergeCell ref="B4:B5"/>
    <mergeCell ref="C4:C5"/>
    <mergeCell ref="D4:D5"/>
    <mergeCell ref="E4:E5"/>
    <mergeCell ref="F4:F5"/>
    <mergeCell ref="I4:J4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sqref="A1:Y5"/>
    </sheetView>
  </sheetViews>
  <sheetFormatPr defaultRowHeight="15" x14ac:dyDescent="0.25"/>
  <sheetData>
    <row r="1" spans="1:25" ht="21" thickBot="1" x14ac:dyDescent="0.4">
      <c r="A1" s="39"/>
      <c r="B1" s="40" t="s">
        <v>40</v>
      </c>
      <c r="C1" s="41"/>
      <c r="D1" s="4" t="s">
        <v>0</v>
      </c>
      <c r="E1" s="5"/>
      <c r="F1" s="6"/>
      <c r="G1" s="6"/>
      <c r="H1" s="5"/>
      <c r="I1" s="5"/>
      <c r="J1" s="5"/>
      <c r="K1" s="5"/>
      <c r="L1" s="5"/>
      <c r="M1" s="6"/>
      <c r="N1" s="6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5.75" x14ac:dyDescent="0.25">
      <c r="A2" s="96" t="s">
        <v>41</v>
      </c>
      <c r="B2" s="98" t="s">
        <v>1</v>
      </c>
      <c r="C2" s="100" t="s">
        <v>42</v>
      </c>
      <c r="D2" s="101"/>
      <c r="E2" s="102"/>
      <c r="F2" s="101" t="s">
        <v>43</v>
      </c>
      <c r="G2" s="101"/>
      <c r="H2" s="102"/>
      <c r="I2" s="103">
        <v>2019</v>
      </c>
      <c r="J2" s="104"/>
      <c r="K2" s="105"/>
      <c r="L2" s="94" t="s">
        <v>44</v>
      </c>
      <c r="M2" s="85" t="s">
        <v>45</v>
      </c>
      <c r="N2" s="86"/>
      <c r="O2" s="87" t="s">
        <v>46</v>
      </c>
      <c r="P2" s="89" t="s">
        <v>47</v>
      </c>
      <c r="Q2" s="90"/>
      <c r="R2" s="90"/>
      <c r="S2" s="91"/>
      <c r="T2" s="92" t="s">
        <v>48</v>
      </c>
      <c r="U2" s="92" t="s">
        <v>49</v>
      </c>
      <c r="V2" s="87" t="s">
        <v>50</v>
      </c>
      <c r="W2" s="82" t="s">
        <v>51</v>
      </c>
      <c r="X2" s="83"/>
      <c r="Y2" s="84"/>
    </row>
    <row r="3" spans="1:25" ht="32.25" thickBot="1" x14ac:dyDescent="0.3">
      <c r="A3" s="97"/>
      <c r="B3" s="99"/>
      <c r="C3" s="43" t="s">
        <v>52</v>
      </c>
      <c r="D3" s="44" t="s">
        <v>53</v>
      </c>
      <c r="E3" s="45" t="s">
        <v>54</v>
      </c>
      <c r="F3" s="46" t="s">
        <v>52</v>
      </c>
      <c r="G3" s="44" t="s">
        <v>53</v>
      </c>
      <c r="H3" s="45" t="s">
        <v>54</v>
      </c>
      <c r="I3" s="46" t="s">
        <v>52</v>
      </c>
      <c r="J3" s="44" t="s">
        <v>53</v>
      </c>
      <c r="K3" s="45" t="s">
        <v>54</v>
      </c>
      <c r="L3" s="95"/>
      <c r="M3" s="43" t="s">
        <v>52</v>
      </c>
      <c r="N3" s="47" t="s">
        <v>53</v>
      </c>
      <c r="O3" s="88"/>
      <c r="P3" s="48" t="s">
        <v>45</v>
      </c>
      <c r="Q3" s="49" t="s">
        <v>55</v>
      </c>
      <c r="R3" s="49" t="s">
        <v>56</v>
      </c>
      <c r="S3" s="45" t="s">
        <v>57</v>
      </c>
      <c r="T3" s="93"/>
      <c r="U3" s="93"/>
      <c r="V3" s="88"/>
      <c r="W3" s="50" t="s">
        <v>55</v>
      </c>
      <c r="X3" s="51" t="s">
        <v>58</v>
      </c>
      <c r="Y3" s="52" t="s">
        <v>57</v>
      </c>
    </row>
    <row r="4" spans="1:25" x14ac:dyDescent="0.25">
      <c r="A4" s="53">
        <v>1</v>
      </c>
      <c r="B4" s="54" t="s">
        <v>59</v>
      </c>
      <c r="C4" s="55">
        <v>5639</v>
      </c>
      <c r="D4" s="56">
        <v>10360</v>
      </c>
      <c r="E4" s="57">
        <f>C4/D4*100</f>
        <v>54.430501930501926</v>
      </c>
      <c r="F4" s="58">
        <v>5194</v>
      </c>
      <c r="G4" s="56">
        <v>10329</v>
      </c>
      <c r="H4" s="57">
        <f>F4/G4*100</f>
        <v>50.285603640236232</v>
      </c>
      <c r="I4" s="59">
        <v>6987</v>
      </c>
      <c r="J4" s="59">
        <v>11478</v>
      </c>
      <c r="K4" s="59">
        <f>I4/J4*100</f>
        <v>60.872974385781497</v>
      </c>
      <c r="L4" s="60">
        <f>(K4+H4+E4)/3</f>
        <v>55.196359985506547</v>
      </c>
      <c r="M4" s="55">
        <v>4319</v>
      </c>
      <c r="N4" s="61">
        <f>M4*100/L4</f>
        <v>7824.7913469911464</v>
      </c>
      <c r="O4" s="62">
        <v>138805</v>
      </c>
      <c r="P4" s="63">
        <v>101.4</v>
      </c>
      <c r="Q4" s="64">
        <v>101.5</v>
      </c>
      <c r="R4" s="64">
        <v>101.5</v>
      </c>
      <c r="S4" s="65">
        <v>101.7</v>
      </c>
      <c r="T4" s="66">
        <v>11668</v>
      </c>
      <c r="U4" s="67">
        <v>9697</v>
      </c>
      <c r="V4" s="68">
        <v>6</v>
      </c>
      <c r="W4" s="58">
        <f>(O4*P4/100-U4)*V4/100</f>
        <v>7863.0761999999986</v>
      </c>
      <c r="X4" s="56">
        <f>(O4*P4/100*Q4/100-U4)*V4/100</f>
        <v>7989.7496429999992</v>
      </c>
      <c r="Y4" s="69">
        <f>(O4*P4/100*Q4/100*R4/100-U4)*V4/100</f>
        <v>8118.3231876449981</v>
      </c>
    </row>
    <row r="5" spans="1:25" x14ac:dyDescent="0.25">
      <c r="A5" s="70"/>
      <c r="B5" s="71"/>
      <c r="C5" s="72"/>
      <c r="D5" s="72"/>
      <c r="E5" s="71"/>
      <c r="F5" s="72"/>
      <c r="G5" s="72"/>
      <c r="H5" s="71"/>
      <c r="I5" s="71"/>
      <c r="J5" s="71"/>
      <c r="K5" s="71"/>
      <c r="L5" s="71"/>
      <c r="M5" s="72"/>
      <c r="N5" s="72"/>
      <c r="O5" s="71"/>
      <c r="P5" s="73"/>
      <c r="Q5" s="73"/>
      <c r="R5" s="73"/>
      <c r="S5" s="73"/>
      <c r="T5" s="73"/>
      <c r="U5" s="73"/>
      <c r="V5" s="42"/>
      <c r="W5" s="73"/>
      <c r="X5" s="73"/>
      <c r="Y5" s="73"/>
    </row>
  </sheetData>
  <mergeCells count="13">
    <mergeCell ref="L2:L3"/>
    <mergeCell ref="A2:A3"/>
    <mergeCell ref="B2:B3"/>
    <mergeCell ref="C2:E2"/>
    <mergeCell ref="F2:H2"/>
    <mergeCell ref="I2:K2"/>
    <mergeCell ref="W2:Y2"/>
    <mergeCell ref="M2:N2"/>
    <mergeCell ref="O2:O3"/>
    <mergeCell ref="P2:S2"/>
    <mergeCell ref="T2:T3"/>
    <mergeCell ref="U2:U3"/>
    <mergeCell ref="V2:V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РасчетЕСХН</vt:lpstr>
      <vt:lpstr>Лист1</vt:lpstr>
      <vt:lpstr>по  данным МРИ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2020-11-13T04:11:44Z</dcterms:modified>
</cp:coreProperties>
</file>