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1 (2)" sheetId="4" r:id="rId2"/>
  </sheets>
  <calcPr calcId="144525"/>
</workbook>
</file>

<file path=xl/calcChain.xml><?xml version="1.0" encoding="utf-8"?>
<calcChain xmlns="http://schemas.openxmlformats.org/spreadsheetml/2006/main">
  <c r="Q5" i="4" l="1"/>
  <c r="R5" i="4" s="1"/>
  <c r="O5" i="4"/>
  <c r="P5" i="4" s="1"/>
  <c r="N5" i="4"/>
  <c r="M5" i="4"/>
  <c r="L5" i="4"/>
  <c r="K5" i="4"/>
  <c r="S5" i="4" s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L15" i="1"/>
  <c r="K15" i="1"/>
  <c r="N14" i="1"/>
  <c r="M14" i="1"/>
  <c r="L14" i="1"/>
  <c r="K14" i="1"/>
  <c r="N13" i="1"/>
  <c r="M13" i="1"/>
  <c r="L13" i="1"/>
  <c r="K13" i="1"/>
  <c r="N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Q7" i="1"/>
  <c r="O7" i="1"/>
  <c r="R7" i="1"/>
  <c r="P23" i="1"/>
  <c r="P21" i="1"/>
  <c r="P19" i="1"/>
  <c r="P17" i="1"/>
  <c r="P15" i="1"/>
  <c r="P13" i="1"/>
  <c r="P11" i="1"/>
  <c r="P9" i="1"/>
  <c r="P7" i="1"/>
  <c r="P5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4" i="1"/>
  <c r="R14" i="1" s="1"/>
  <c r="Q13" i="1"/>
  <c r="R13" i="1" s="1"/>
  <c r="Q11" i="1"/>
  <c r="R11" i="1" s="1"/>
  <c r="Q10" i="1"/>
  <c r="R10" i="1" s="1"/>
  <c r="Q9" i="1"/>
  <c r="R9" i="1" s="1"/>
  <c r="Q8" i="1"/>
  <c r="R8" i="1" s="1"/>
  <c r="O23" i="1"/>
  <c r="O22" i="1"/>
  <c r="P22" i="1" s="1"/>
  <c r="O21" i="1"/>
  <c r="O20" i="1"/>
  <c r="P20" i="1" s="1"/>
  <c r="O19" i="1"/>
  <c r="O18" i="1"/>
  <c r="P18" i="1" s="1"/>
  <c r="O17" i="1"/>
  <c r="O16" i="1"/>
  <c r="P16" i="1" s="1"/>
  <c r="O15" i="1"/>
  <c r="O14" i="1"/>
  <c r="P14" i="1" s="1"/>
  <c r="O13" i="1"/>
  <c r="O12" i="1"/>
  <c r="P12" i="1" s="1"/>
  <c r="O11" i="1"/>
  <c r="O10" i="1"/>
  <c r="P10" i="1" s="1"/>
  <c r="O9" i="1"/>
  <c r="O8" i="1"/>
  <c r="P8" i="1" s="1"/>
  <c r="L5" i="1"/>
  <c r="K5" i="1"/>
  <c r="I23" i="1"/>
  <c r="Q23" i="1" s="1"/>
  <c r="R23" i="1" s="1"/>
  <c r="I15" i="1"/>
  <c r="M15" i="1" s="1"/>
  <c r="F15" i="1"/>
  <c r="Q15" i="1" s="1"/>
  <c r="R15" i="1" s="1"/>
  <c r="I12" i="1"/>
  <c r="M12" i="1" s="1"/>
  <c r="M5" i="1" s="1"/>
  <c r="J5" i="1"/>
  <c r="H5" i="1"/>
  <c r="G5" i="1"/>
  <c r="F5" i="1"/>
  <c r="E5" i="1"/>
  <c r="D5" i="1"/>
  <c r="C5" i="1"/>
  <c r="O5" i="1" s="1"/>
  <c r="T5" i="4" l="1"/>
  <c r="R5" i="1"/>
  <c r="S5" i="1" s="1"/>
  <c r="I5" i="1"/>
  <c r="Q5" i="1" s="1"/>
  <c r="Q12" i="1"/>
  <c r="R12" i="1" s="1"/>
  <c r="N15" i="1"/>
  <c r="N5" i="1" s="1"/>
</calcChain>
</file>

<file path=xl/sharedStrings.xml><?xml version="1.0" encoding="utf-8"?>
<sst xmlns="http://schemas.openxmlformats.org/spreadsheetml/2006/main" count="85" uniqueCount="44">
  <si>
    <t xml:space="preserve">   </t>
  </si>
  <si>
    <t>(тыс. руб.)</t>
  </si>
  <si>
    <t>№ пп</t>
  </si>
  <si>
    <t>Наименование муниципального образования</t>
  </si>
  <si>
    <t xml:space="preserve">по организациям </t>
  </si>
  <si>
    <t>по физическим лицам</t>
  </si>
  <si>
    <t>(городской округ, муниципальный район)</t>
  </si>
  <si>
    <t>в том числе:</t>
  </si>
  <si>
    <t>1.</t>
  </si>
  <si>
    <t>Адамовский сельсовет</t>
  </si>
  <si>
    <t>2.</t>
  </si>
  <si>
    <t>Донецкий сельсовет</t>
  </si>
  <si>
    <t>3.</t>
  </si>
  <si>
    <t>Зубочистенский сельсовет</t>
  </si>
  <si>
    <t>4.</t>
  </si>
  <si>
    <t>Зубочистенский Второй сельсовет</t>
  </si>
  <si>
    <t>5.</t>
  </si>
  <si>
    <t>Кариновский сельсовет</t>
  </si>
  <si>
    <t>6.</t>
  </si>
  <si>
    <t>Кичкасский сельсовет</t>
  </si>
  <si>
    <t>Кубанский сельсовет</t>
  </si>
  <si>
    <t>Мамалаевский сельсовет</t>
  </si>
  <si>
    <t>Переволоцкий поссовет</t>
  </si>
  <si>
    <t>Преторийский сельсовет</t>
  </si>
  <si>
    <t>Родничнодольский сельсовет</t>
  </si>
  <si>
    <t>Садовый сельсовет</t>
  </si>
  <si>
    <t>Степановский сельсовет</t>
  </si>
  <si>
    <t>Татищевский сельсовет</t>
  </si>
  <si>
    <t>Чесноковский сельсовет</t>
  </si>
  <si>
    <t>Южноуральский сельсовет</t>
  </si>
  <si>
    <t>Япрынцевский сельсовет</t>
  </si>
  <si>
    <t>и т.д.</t>
  </si>
  <si>
    <r>
      <t xml:space="preserve">Налогооблагаемая база по </t>
    </r>
    <r>
      <rPr>
        <sz val="8"/>
        <rFont val="Times New Roman"/>
        <family val="1"/>
        <charset val="204"/>
      </rPr>
      <t>земельному налогу,   взимаемого по ставке установленной в соответствии</t>
    </r>
    <r>
      <rPr>
        <b/>
        <sz val="8"/>
        <rFont val="Times New Roman"/>
        <family val="1"/>
        <charset val="204"/>
      </rPr>
      <t xml:space="preserve"> с подпунктом 1 пункта 1 статьи 394 </t>
    </r>
    <r>
      <rPr>
        <sz val="8"/>
        <rFont val="Times New Roman"/>
        <family val="1"/>
        <charset val="204"/>
      </rPr>
      <t xml:space="preserve">Налогового кодекса Российской Федерации  </t>
    </r>
  </si>
  <si>
    <r>
      <t xml:space="preserve">Налогооблагаемая база по </t>
    </r>
    <r>
      <rPr>
        <sz val="8"/>
        <rFont val="Times New Roman"/>
        <family val="1"/>
        <charset val="204"/>
      </rPr>
      <t xml:space="preserve">земельному налогу,  взимаемого по ставке установленной в соответствии </t>
    </r>
    <r>
      <rPr>
        <b/>
        <sz val="8"/>
        <rFont val="Times New Roman"/>
        <family val="1"/>
        <charset val="204"/>
      </rPr>
      <t>с подпунктом 2 пункта 1 статьи 394</t>
    </r>
    <r>
      <rPr>
        <sz val="8"/>
        <rFont val="Times New Roman"/>
        <family val="1"/>
        <charset val="204"/>
      </rPr>
      <t xml:space="preserve"> Налогового кодекса Российской Федерации  </t>
    </r>
  </si>
  <si>
    <r>
      <rPr>
        <b/>
        <sz val="9"/>
        <color theme="1"/>
        <rFont val="Calibri"/>
        <family val="2"/>
        <charset val="204"/>
        <scheme val="minor"/>
      </rPr>
      <t xml:space="preserve">Налог </t>
    </r>
    <r>
      <rPr>
        <sz val="9"/>
        <color theme="1"/>
        <rFont val="Calibri"/>
        <family val="2"/>
        <charset val="204"/>
        <scheme val="minor"/>
      </rPr>
      <t>по ставке установленной в соответствии с подпунктом 1 пункта 1 статьи 394 Налогового кодекса</t>
    </r>
  </si>
  <si>
    <r>
      <rPr>
        <b/>
        <sz val="9"/>
        <color theme="1"/>
        <rFont val="Calibri"/>
        <family val="2"/>
        <charset val="204"/>
        <scheme val="minor"/>
      </rPr>
      <t xml:space="preserve">Налог </t>
    </r>
    <r>
      <rPr>
        <sz val="9"/>
        <color theme="1"/>
        <rFont val="Calibri"/>
        <family val="2"/>
        <charset val="204"/>
        <scheme val="minor"/>
      </rPr>
      <t>по ставке установленной в соответствии с подпунктом 2 пункта 1 статьи 394 Налогового кодекса</t>
    </r>
  </si>
  <si>
    <r>
      <t xml:space="preserve">Кадастровая стоимость земельных участков по которым предоставлены налоговые льготы, установленные нормативными правовыми актами представительных органов муниципальных образований по </t>
    </r>
    <r>
      <rPr>
        <sz val="7"/>
        <rFont val="Times New Roman"/>
        <family val="1"/>
        <charset val="204"/>
      </rPr>
      <t xml:space="preserve">земельному налогу,  взимаемому по ставке установленной в соответствии </t>
    </r>
    <r>
      <rPr>
        <b/>
        <sz val="7"/>
        <rFont val="Times New Roman"/>
        <family val="1"/>
        <charset val="204"/>
      </rPr>
      <t>с подпунктом 1 пункта 1 статьи 394</t>
    </r>
    <r>
      <rPr>
        <sz val="7"/>
        <rFont val="Times New Roman"/>
        <family val="1"/>
        <charset val="204"/>
      </rPr>
      <t xml:space="preserve"> Налогового кодекса Российской Федерации  </t>
    </r>
  </si>
  <si>
    <r>
      <t xml:space="preserve">Кадастровая стоимость земельных участков по которым предоставлены налоговые льготы, установленные нормативными правовыми актами представительных органов муниципальных образований по </t>
    </r>
    <r>
      <rPr>
        <sz val="7"/>
        <rFont val="Times New Roman"/>
        <family val="1"/>
        <charset val="204"/>
      </rPr>
      <t xml:space="preserve">земельному налогу,  взимаемому по ставке установленной в соответствии </t>
    </r>
    <r>
      <rPr>
        <b/>
        <sz val="7"/>
        <rFont val="Times New Roman"/>
        <family val="1"/>
        <charset val="204"/>
      </rPr>
      <t>с подпунктом 2 пункта 1 статьи 394</t>
    </r>
    <r>
      <rPr>
        <sz val="7"/>
        <rFont val="Times New Roman"/>
        <family val="1"/>
        <charset val="204"/>
      </rPr>
      <t xml:space="preserve"> Налогового кодекса Российской Федерации  </t>
    </r>
  </si>
  <si>
    <t>налог по ставке 0,3%</t>
  </si>
  <si>
    <t>налог по ставке 1,5%</t>
  </si>
  <si>
    <t>кадастровая стоимость,  0,3%</t>
  </si>
  <si>
    <t>кадастровая стоимость, 1,5%</t>
  </si>
  <si>
    <t>106 06033 10</t>
  </si>
  <si>
    <t>106 06043 10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</si>
</sst>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0" fontId="1" fillId="0" borderId="1" xfId="0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3" fontId="3" fillId="3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/>
    <xf numFmtId="0" fontId="3" fillId="0" borderId="1" xfId="0" applyFont="1" applyBorder="1" applyAlignment="1"/>
    <xf numFmtId="3" fontId="3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/>
    <xf numFmtId="0" fontId="0" fillId="3" borderId="1" xfId="0" applyFill="1" applyBorder="1"/>
    <xf numFmtId="0" fontId="0" fillId="2" borderId="0" xfId="0" applyFill="1"/>
    <xf numFmtId="0" fontId="0" fillId="2" borderId="1" xfId="0" applyFill="1" applyBorder="1"/>
    <xf numFmtId="3" fontId="0" fillId="2" borderId="1" xfId="0" applyNumberFormat="1" applyFill="1" applyBorder="1"/>
    <xf numFmtId="0" fontId="0" fillId="2" borderId="1" xfId="0" applyFill="1" applyBorder="1" applyAlignment="1">
      <alignment wrapText="1"/>
    </xf>
    <xf numFmtId="3" fontId="3" fillId="4" borderId="1" xfId="0" applyNumberFormat="1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/>
    <xf numFmtId="3" fontId="3" fillId="2" borderId="1" xfId="0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wrapText="1"/>
    </xf>
    <xf numFmtId="0" fontId="0" fillId="5" borderId="1" xfId="0" applyFill="1" applyBorder="1"/>
    <xf numFmtId="3" fontId="0" fillId="5" borderId="1" xfId="0" applyNumberFormat="1" applyFill="1" applyBorder="1"/>
    <xf numFmtId="3" fontId="3" fillId="5" borderId="1" xfId="0" applyNumberFormat="1" applyFont="1" applyFill="1" applyBorder="1" applyAlignment="1">
      <alignment horizontal="right"/>
    </xf>
    <xf numFmtId="3" fontId="0" fillId="0" borderId="0" xfId="0" applyNumberFormat="1"/>
    <xf numFmtId="164" fontId="3" fillId="3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/>
    <xf numFmtId="3" fontId="0" fillId="0" borderId="1" xfId="0" applyNumberFormat="1" applyBorder="1"/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1" xfId="0" applyFill="1" applyBorder="1"/>
    <xf numFmtId="3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4"/>
  <sheetViews>
    <sheetView zoomScale="80" zoomScaleNormal="80" workbookViewId="0">
      <selection activeCell="G2" sqref="G2"/>
    </sheetView>
  </sheetViews>
  <sheetFormatPr defaultRowHeight="15" x14ac:dyDescent="0.25"/>
  <cols>
    <col min="1" max="1" width="4.5703125" customWidth="1"/>
    <col min="2" max="2" width="16.42578125" customWidth="1"/>
    <col min="3" max="3" width="10.140625" customWidth="1"/>
    <col min="4" max="4" width="9.85546875" customWidth="1"/>
    <col min="7" max="7" width="10.28515625" customWidth="1"/>
    <col min="8" max="8" width="12.5703125" customWidth="1"/>
    <col min="9" max="9" width="11.140625" customWidth="1"/>
    <col min="10" max="10" width="12.42578125" customWidth="1"/>
    <col min="11" max="14" width="11.85546875" customWidth="1"/>
    <col min="15" max="15" width="14" customWidth="1"/>
    <col min="16" max="16" width="10" customWidth="1"/>
    <col min="17" max="18" width="11.85546875" customWidth="1"/>
    <col min="19" max="19" width="14" customWidth="1"/>
  </cols>
  <sheetData>
    <row r="2" spans="1:19" ht="15.75" x14ac:dyDescent="0.25">
      <c r="A2" s="1"/>
      <c r="B2" s="1"/>
      <c r="C2" s="1"/>
      <c r="D2" s="1" t="s">
        <v>0</v>
      </c>
      <c r="E2" s="1"/>
      <c r="G2" s="2"/>
      <c r="I2" s="2"/>
      <c r="J2" s="3" t="s">
        <v>1</v>
      </c>
      <c r="O2" s="25"/>
      <c r="P2" s="25"/>
      <c r="Q2" s="33"/>
      <c r="R2" s="33"/>
    </row>
    <row r="3" spans="1:19" ht="117" customHeight="1" x14ac:dyDescent="0.25">
      <c r="A3" s="44" t="s">
        <v>2</v>
      </c>
      <c r="B3" s="45" t="s">
        <v>3</v>
      </c>
      <c r="C3" s="46" t="s">
        <v>32</v>
      </c>
      <c r="D3" s="46"/>
      <c r="E3" s="46" t="s">
        <v>33</v>
      </c>
      <c r="F3" s="46"/>
      <c r="G3" s="47" t="s">
        <v>36</v>
      </c>
      <c r="H3" s="47"/>
      <c r="I3" s="47" t="s">
        <v>37</v>
      </c>
      <c r="J3" s="47"/>
      <c r="K3" s="43" t="s">
        <v>34</v>
      </c>
      <c r="L3" s="43"/>
      <c r="M3" s="43" t="s">
        <v>35</v>
      </c>
      <c r="N3" s="43"/>
      <c r="O3" s="28" t="s">
        <v>40</v>
      </c>
      <c r="P3" s="28" t="s">
        <v>38</v>
      </c>
      <c r="Q3" s="34" t="s">
        <v>41</v>
      </c>
      <c r="R3" s="34" t="s">
        <v>39</v>
      </c>
    </row>
    <row r="4" spans="1:19" ht="38.25" x14ac:dyDescent="0.25">
      <c r="A4" s="44"/>
      <c r="B4" s="45"/>
      <c r="C4" s="4" t="s">
        <v>4</v>
      </c>
      <c r="D4" s="4" t="s">
        <v>5</v>
      </c>
      <c r="E4" s="4" t="s">
        <v>4</v>
      </c>
      <c r="F4" s="4" t="s">
        <v>5</v>
      </c>
      <c r="G4" s="4" t="s">
        <v>4</v>
      </c>
      <c r="H4" s="4" t="s">
        <v>5</v>
      </c>
      <c r="I4" s="4" t="s">
        <v>4</v>
      </c>
      <c r="J4" s="4" t="s">
        <v>5</v>
      </c>
      <c r="K4" s="4" t="s">
        <v>4</v>
      </c>
      <c r="L4" s="4" t="s">
        <v>5</v>
      </c>
      <c r="M4" s="4" t="s">
        <v>4</v>
      </c>
      <c r="N4" s="4" t="s">
        <v>5</v>
      </c>
      <c r="O4" s="26"/>
      <c r="P4" s="26"/>
      <c r="Q4" s="35"/>
      <c r="R4" s="35"/>
    </row>
    <row r="5" spans="1:19" ht="15.75" x14ac:dyDescent="0.25">
      <c r="A5" s="7"/>
      <c r="B5" s="8" t="s">
        <v>6</v>
      </c>
      <c r="C5" s="9">
        <f>C7+C8+C9+C10+C11+C12+C13+C14+C15+C16+C17+C18+C19+C20+C21+C22+C23</f>
        <v>488333</v>
      </c>
      <c r="D5" s="9">
        <f t="shared" ref="D5:R5" si="0">D7+D8+D9+D10+D11+D12+D13+D14+D15+D16+D17+D18+D19+D20+D21+D22+D23</f>
        <v>2296667</v>
      </c>
      <c r="E5" s="9">
        <f t="shared" si="0"/>
        <v>193533</v>
      </c>
      <c r="F5" s="9">
        <f t="shared" si="0"/>
        <v>68000</v>
      </c>
      <c r="G5" s="9">
        <f t="shared" si="0"/>
        <v>0</v>
      </c>
      <c r="H5" s="9">
        <f t="shared" si="0"/>
        <v>2552</v>
      </c>
      <c r="I5" s="9">
        <f t="shared" si="0"/>
        <v>538466</v>
      </c>
      <c r="J5" s="9">
        <f t="shared" si="0"/>
        <v>0</v>
      </c>
      <c r="K5" s="9">
        <f t="shared" si="0"/>
        <v>1465</v>
      </c>
      <c r="L5" s="9">
        <f t="shared" si="0"/>
        <v>6898</v>
      </c>
      <c r="M5" s="9">
        <f t="shared" si="0"/>
        <v>10979</v>
      </c>
      <c r="N5" s="9">
        <f t="shared" si="0"/>
        <v>1020</v>
      </c>
      <c r="O5" s="27">
        <f>C5+D5+G5+H5</f>
        <v>2787552</v>
      </c>
      <c r="P5" s="14">
        <f t="shared" si="0"/>
        <v>8363</v>
      </c>
      <c r="Q5" s="36">
        <f>E5+F5+I5+J5</f>
        <v>799999</v>
      </c>
      <c r="R5" s="30">
        <f t="shared" si="0"/>
        <v>11999</v>
      </c>
      <c r="S5" s="38">
        <f>P5+R5</f>
        <v>20362</v>
      </c>
    </row>
    <row r="6" spans="1:19" ht="15.75" x14ac:dyDescent="0.25">
      <c r="A6" s="7"/>
      <c r="B6" s="10" t="s">
        <v>7</v>
      </c>
      <c r="C6" s="11"/>
      <c r="D6" s="12"/>
      <c r="E6" s="12"/>
      <c r="F6" s="12"/>
      <c r="G6" s="11"/>
      <c r="H6" s="12"/>
      <c r="I6" s="12"/>
      <c r="J6" s="12"/>
      <c r="K6" s="5"/>
      <c r="L6" s="5"/>
      <c r="M6" s="5"/>
      <c r="N6" s="5"/>
      <c r="O6" s="26"/>
      <c r="P6" s="26"/>
      <c r="Q6" s="35"/>
      <c r="R6" s="35"/>
    </row>
    <row r="7" spans="1:19" ht="15.75" x14ac:dyDescent="0.25">
      <c r="A7" s="15" t="s">
        <v>8</v>
      </c>
      <c r="B7" s="16" t="s">
        <v>9</v>
      </c>
      <c r="C7" s="29">
        <v>3000</v>
      </c>
      <c r="D7" s="29">
        <v>117667</v>
      </c>
      <c r="E7" s="37">
        <v>333</v>
      </c>
      <c r="F7" s="31"/>
      <c r="G7" s="14"/>
      <c r="H7" s="32"/>
      <c r="I7" s="31">
        <v>27</v>
      </c>
      <c r="J7" s="31"/>
      <c r="K7" s="24">
        <f>ROUND((C7+G7)*0.3/100,0)</f>
        <v>9</v>
      </c>
      <c r="L7" s="5">
        <f>ROUND((D7+H7)*0.3/100,0)</f>
        <v>353</v>
      </c>
      <c r="M7" s="5">
        <f>ROUND((E7+I7)*1.5/100,0)</f>
        <v>5</v>
      </c>
      <c r="N7" s="5">
        <f>ROUND((F7+J7)*1.5/100,0)</f>
        <v>0</v>
      </c>
      <c r="O7" s="27">
        <f>C7+D7+G7+H7</f>
        <v>120667</v>
      </c>
      <c r="P7" s="27">
        <f>ROUND(O7*0.3/100,0)</f>
        <v>362</v>
      </c>
      <c r="Q7" s="36">
        <f>E7+F7+I7+J7</f>
        <v>360</v>
      </c>
      <c r="R7" s="35">
        <f>ROUND(Q7*1.5/100,0)</f>
        <v>5</v>
      </c>
    </row>
    <row r="8" spans="1:19" ht="15.75" x14ac:dyDescent="0.25">
      <c r="A8" s="15" t="s">
        <v>10</v>
      </c>
      <c r="B8" s="16" t="s">
        <v>11</v>
      </c>
      <c r="C8" s="17">
        <v>1000</v>
      </c>
      <c r="D8" s="17">
        <v>135333</v>
      </c>
      <c r="E8" s="17">
        <v>800</v>
      </c>
      <c r="F8" s="18">
        <v>67</v>
      </c>
      <c r="G8" s="18"/>
      <c r="H8" s="18"/>
      <c r="I8" s="18">
        <v>27</v>
      </c>
      <c r="J8" s="18"/>
      <c r="K8" s="24">
        <f t="shared" ref="K8:K23" si="1">ROUND((C8+G8)*0.3/100,0)</f>
        <v>3</v>
      </c>
      <c r="L8" s="5">
        <f t="shared" ref="L8:L23" si="2">ROUND((D8+H8)*0.3/100,0)</f>
        <v>406</v>
      </c>
      <c r="M8" s="5">
        <f t="shared" ref="M8:M23" si="3">ROUND((E8+I8)*1.5/100,0)</f>
        <v>12</v>
      </c>
      <c r="N8" s="5">
        <f t="shared" ref="N8:N23" si="4">ROUND((F8+J8)*1.5/100,0)</f>
        <v>1</v>
      </c>
      <c r="O8" s="27">
        <f t="shared" ref="O8:O23" si="5">C8+D8+G8+H8</f>
        <v>136333</v>
      </c>
      <c r="P8" s="27">
        <f t="shared" ref="P8:P23" si="6">ROUND(O8*0.3/100,0)</f>
        <v>409</v>
      </c>
      <c r="Q8" s="36">
        <f t="shared" ref="Q8:Q23" si="7">E8+F8+I8+J8</f>
        <v>894</v>
      </c>
      <c r="R8" s="35">
        <f t="shared" ref="R8:R23" si="8">ROUND(Q8*1.5/100,0)</f>
        <v>13</v>
      </c>
    </row>
    <row r="9" spans="1:19" ht="15.75" x14ac:dyDescent="0.25">
      <c r="A9" s="15" t="s">
        <v>12</v>
      </c>
      <c r="B9" s="16" t="s">
        <v>13</v>
      </c>
      <c r="C9" s="17">
        <v>61667</v>
      </c>
      <c r="D9" s="17">
        <v>40667</v>
      </c>
      <c r="E9" s="17"/>
      <c r="F9" s="18"/>
      <c r="G9" s="18"/>
      <c r="H9" s="18"/>
      <c r="I9" s="18">
        <v>5659</v>
      </c>
      <c r="J9" s="18"/>
      <c r="K9" s="24">
        <f t="shared" si="1"/>
        <v>185</v>
      </c>
      <c r="L9" s="5">
        <f t="shared" si="2"/>
        <v>122</v>
      </c>
      <c r="M9" s="5">
        <f t="shared" si="3"/>
        <v>85</v>
      </c>
      <c r="N9" s="5">
        <f t="shared" si="4"/>
        <v>0</v>
      </c>
      <c r="O9" s="27">
        <f t="shared" si="5"/>
        <v>102334</v>
      </c>
      <c r="P9" s="27">
        <f t="shared" si="6"/>
        <v>307</v>
      </c>
      <c r="Q9" s="36">
        <f t="shared" si="7"/>
        <v>5659</v>
      </c>
      <c r="R9" s="35">
        <f t="shared" si="8"/>
        <v>85</v>
      </c>
    </row>
    <row r="10" spans="1:19" ht="15.75" x14ac:dyDescent="0.25">
      <c r="A10" s="15" t="s">
        <v>14</v>
      </c>
      <c r="B10" s="16" t="s">
        <v>15</v>
      </c>
      <c r="C10" s="17">
        <v>35000</v>
      </c>
      <c r="D10" s="17">
        <v>75333</v>
      </c>
      <c r="E10" s="17"/>
      <c r="F10" s="18">
        <v>200</v>
      </c>
      <c r="G10" s="18"/>
      <c r="H10" s="18"/>
      <c r="I10" s="18">
        <v>1658</v>
      </c>
      <c r="J10" s="18"/>
      <c r="K10" s="24">
        <f t="shared" si="1"/>
        <v>105</v>
      </c>
      <c r="L10" s="5">
        <f t="shared" si="2"/>
        <v>226</v>
      </c>
      <c r="M10" s="5">
        <f t="shared" si="3"/>
        <v>25</v>
      </c>
      <c r="N10" s="5">
        <f t="shared" si="4"/>
        <v>3</v>
      </c>
      <c r="O10" s="27">
        <f t="shared" si="5"/>
        <v>110333</v>
      </c>
      <c r="P10" s="27">
        <f t="shared" si="6"/>
        <v>331</v>
      </c>
      <c r="Q10" s="36">
        <f t="shared" si="7"/>
        <v>1858</v>
      </c>
      <c r="R10" s="35">
        <f t="shared" si="8"/>
        <v>28</v>
      </c>
    </row>
    <row r="11" spans="1:19" ht="15.75" x14ac:dyDescent="0.25">
      <c r="A11" s="15" t="s">
        <v>16</v>
      </c>
      <c r="B11" s="16" t="s">
        <v>17</v>
      </c>
      <c r="C11" s="17"/>
      <c r="D11" s="17">
        <v>138000</v>
      </c>
      <c r="E11" s="17"/>
      <c r="F11" s="18"/>
      <c r="G11" s="18"/>
      <c r="H11" s="18"/>
      <c r="I11" s="18">
        <v>2759</v>
      </c>
      <c r="J11" s="18"/>
      <c r="K11" s="24">
        <f t="shared" si="1"/>
        <v>0</v>
      </c>
      <c r="L11" s="5">
        <f t="shared" si="2"/>
        <v>414</v>
      </c>
      <c r="M11" s="5">
        <f t="shared" si="3"/>
        <v>41</v>
      </c>
      <c r="N11" s="5">
        <f t="shared" si="4"/>
        <v>0</v>
      </c>
      <c r="O11" s="27">
        <f t="shared" si="5"/>
        <v>138000</v>
      </c>
      <c r="P11" s="27">
        <f t="shared" si="6"/>
        <v>414</v>
      </c>
      <c r="Q11" s="36">
        <f t="shared" si="7"/>
        <v>2759</v>
      </c>
      <c r="R11" s="35">
        <f t="shared" si="8"/>
        <v>41</v>
      </c>
    </row>
    <row r="12" spans="1:19" ht="15.75" x14ac:dyDescent="0.25">
      <c r="A12" s="15" t="s">
        <v>18</v>
      </c>
      <c r="B12" s="16" t="s">
        <v>19</v>
      </c>
      <c r="C12" s="17">
        <v>3333</v>
      </c>
      <c r="D12" s="17">
        <v>162333</v>
      </c>
      <c r="E12" s="17">
        <v>467</v>
      </c>
      <c r="F12" s="18">
        <v>1467</v>
      </c>
      <c r="G12" s="18"/>
      <c r="H12" s="18"/>
      <c r="I12" s="18">
        <f>4383+244</f>
        <v>4627</v>
      </c>
      <c r="J12" s="18"/>
      <c r="K12" s="24">
        <f t="shared" si="1"/>
        <v>10</v>
      </c>
      <c r="L12" s="5">
        <f t="shared" si="2"/>
        <v>487</v>
      </c>
      <c r="M12" s="5">
        <f t="shared" si="3"/>
        <v>76</v>
      </c>
      <c r="N12" s="5">
        <f t="shared" si="4"/>
        <v>22</v>
      </c>
      <c r="O12" s="27">
        <f t="shared" si="5"/>
        <v>165666</v>
      </c>
      <c r="P12" s="27">
        <f t="shared" si="6"/>
        <v>497</v>
      </c>
      <c r="Q12" s="36">
        <f t="shared" si="7"/>
        <v>6561</v>
      </c>
      <c r="R12" s="35">
        <f t="shared" si="8"/>
        <v>98</v>
      </c>
    </row>
    <row r="13" spans="1:19" ht="15.75" x14ac:dyDescent="0.25">
      <c r="A13" s="15">
        <v>7</v>
      </c>
      <c r="B13" s="16" t="s">
        <v>20</v>
      </c>
      <c r="C13" s="17"/>
      <c r="D13" s="17">
        <v>174333</v>
      </c>
      <c r="E13" s="17">
        <v>2400</v>
      </c>
      <c r="F13" s="18">
        <v>7800</v>
      </c>
      <c r="G13" s="18"/>
      <c r="H13" s="18"/>
      <c r="I13" s="18">
        <v>486</v>
      </c>
      <c r="J13" s="18"/>
      <c r="K13" s="24">
        <f t="shared" si="1"/>
        <v>0</v>
      </c>
      <c r="L13" s="5">
        <f t="shared" si="2"/>
        <v>523</v>
      </c>
      <c r="M13" s="5">
        <f t="shared" si="3"/>
        <v>43</v>
      </c>
      <c r="N13" s="5">
        <f t="shared" si="4"/>
        <v>117</v>
      </c>
      <c r="O13" s="27">
        <f t="shared" si="5"/>
        <v>174333</v>
      </c>
      <c r="P13" s="27">
        <f t="shared" si="6"/>
        <v>523</v>
      </c>
      <c r="Q13" s="36">
        <f t="shared" si="7"/>
        <v>10686</v>
      </c>
      <c r="R13" s="35">
        <f t="shared" si="8"/>
        <v>160</v>
      </c>
    </row>
    <row r="14" spans="1:19" ht="15.75" x14ac:dyDescent="0.25">
      <c r="A14" s="15">
        <v>8</v>
      </c>
      <c r="B14" s="16" t="s">
        <v>21</v>
      </c>
      <c r="C14" s="17">
        <v>23667</v>
      </c>
      <c r="D14" s="17">
        <v>120667</v>
      </c>
      <c r="E14" s="17">
        <v>67</v>
      </c>
      <c r="F14" s="18">
        <v>1333</v>
      </c>
      <c r="G14" s="18"/>
      <c r="H14" s="18"/>
      <c r="I14" s="18">
        <v>1572</v>
      </c>
      <c r="J14" s="18"/>
      <c r="K14" s="24">
        <f t="shared" si="1"/>
        <v>71</v>
      </c>
      <c r="L14" s="5">
        <f t="shared" si="2"/>
        <v>362</v>
      </c>
      <c r="M14" s="5">
        <f t="shared" si="3"/>
        <v>25</v>
      </c>
      <c r="N14" s="5">
        <f t="shared" si="4"/>
        <v>20</v>
      </c>
      <c r="O14" s="27">
        <f t="shared" si="5"/>
        <v>144334</v>
      </c>
      <c r="P14" s="27">
        <f t="shared" si="6"/>
        <v>433</v>
      </c>
      <c r="Q14" s="36">
        <f t="shared" si="7"/>
        <v>2972</v>
      </c>
      <c r="R14" s="35">
        <f t="shared" si="8"/>
        <v>45</v>
      </c>
    </row>
    <row r="15" spans="1:19" ht="15.75" x14ac:dyDescent="0.25">
      <c r="A15" s="13">
        <v>9</v>
      </c>
      <c r="B15" s="19" t="s">
        <v>22</v>
      </c>
      <c r="C15" s="20">
        <v>80000</v>
      </c>
      <c r="D15" s="20">
        <v>262000</v>
      </c>
      <c r="E15" s="20">
        <v>181200</v>
      </c>
      <c r="F15" s="12">
        <f>49667-334</f>
        <v>49333</v>
      </c>
      <c r="G15" s="12"/>
      <c r="H15" s="12">
        <v>1000</v>
      </c>
      <c r="I15" s="12">
        <f>1436+133</f>
        <v>1569</v>
      </c>
      <c r="J15" s="12"/>
      <c r="K15" s="24">
        <f t="shared" si="1"/>
        <v>240</v>
      </c>
      <c r="L15" s="5">
        <f t="shared" si="2"/>
        <v>789</v>
      </c>
      <c r="M15" s="5">
        <f t="shared" si="3"/>
        <v>2742</v>
      </c>
      <c r="N15" s="5">
        <f t="shared" si="4"/>
        <v>740</v>
      </c>
      <c r="O15" s="27">
        <f t="shared" si="5"/>
        <v>343000</v>
      </c>
      <c r="P15" s="27">
        <f t="shared" si="6"/>
        <v>1029</v>
      </c>
      <c r="Q15" s="36">
        <f t="shared" si="7"/>
        <v>232102</v>
      </c>
      <c r="R15" s="35">
        <f t="shared" si="8"/>
        <v>3482</v>
      </c>
    </row>
    <row r="16" spans="1:19" ht="15.75" x14ac:dyDescent="0.25">
      <c r="A16" s="13">
        <v>10</v>
      </c>
      <c r="B16" s="16" t="s">
        <v>23</v>
      </c>
      <c r="C16" s="17"/>
      <c r="D16" s="17">
        <v>202000</v>
      </c>
      <c r="E16" s="17">
        <v>1533</v>
      </c>
      <c r="F16" s="18">
        <v>3000</v>
      </c>
      <c r="G16" s="18"/>
      <c r="H16" s="18">
        <v>1552</v>
      </c>
      <c r="I16" s="18">
        <v>478056</v>
      </c>
      <c r="J16" s="18"/>
      <c r="K16" s="24">
        <f t="shared" si="1"/>
        <v>0</v>
      </c>
      <c r="L16" s="5">
        <f t="shared" si="2"/>
        <v>611</v>
      </c>
      <c r="M16" s="5">
        <f t="shared" si="3"/>
        <v>7194</v>
      </c>
      <c r="N16" s="5">
        <f t="shared" si="4"/>
        <v>45</v>
      </c>
      <c r="O16" s="27">
        <f t="shared" si="5"/>
        <v>203552</v>
      </c>
      <c r="P16" s="27">
        <f t="shared" si="6"/>
        <v>611</v>
      </c>
      <c r="Q16" s="36">
        <f t="shared" si="7"/>
        <v>482589</v>
      </c>
      <c r="R16" s="35">
        <f t="shared" si="8"/>
        <v>7239</v>
      </c>
    </row>
    <row r="17" spans="1:18" ht="15.75" x14ac:dyDescent="0.25">
      <c r="A17" s="15">
        <v>11</v>
      </c>
      <c r="B17" s="16" t="s">
        <v>24</v>
      </c>
      <c r="C17" s="17">
        <v>56333</v>
      </c>
      <c r="D17" s="17">
        <v>164000</v>
      </c>
      <c r="E17" s="17">
        <v>200</v>
      </c>
      <c r="F17" s="18">
        <v>933</v>
      </c>
      <c r="G17" s="18"/>
      <c r="H17" s="18"/>
      <c r="I17" s="18">
        <v>4929</v>
      </c>
      <c r="J17" s="18"/>
      <c r="K17" s="24">
        <f t="shared" si="1"/>
        <v>169</v>
      </c>
      <c r="L17" s="5">
        <f t="shared" si="2"/>
        <v>492</v>
      </c>
      <c r="M17" s="5">
        <f t="shared" si="3"/>
        <v>77</v>
      </c>
      <c r="N17" s="5">
        <f t="shared" si="4"/>
        <v>14</v>
      </c>
      <c r="O17" s="27">
        <f t="shared" si="5"/>
        <v>220333</v>
      </c>
      <c r="P17" s="27">
        <f t="shared" si="6"/>
        <v>661</v>
      </c>
      <c r="Q17" s="36">
        <f t="shared" si="7"/>
        <v>6062</v>
      </c>
      <c r="R17" s="35">
        <f t="shared" si="8"/>
        <v>91</v>
      </c>
    </row>
    <row r="18" spans="1:18" ht="15.75" x14ac:dyDescent="0.25">
      <c r="A18" s="15">
        <v>12</v>
      </c>
      <c r="B18" s="16" t="s">
        <v>25</v>
      </c>
      <c r="C18" s="17">
        <v>100667</v>
      </c>
      <c r="D18" s="17">
        <v>85000</v>
      </c>
      <c r="E18" s="17">
        <v>1800</v>
      </c>
      <c r="F18" s="18">
        <v>67</v>
      </c>
      <c r="G18" s="18"/>
      <c r="H18" s="18"/>
      <c r="I18" s="18">
        <v>106</v>
      </c>
      <c r="J18" s="18"/>
      <c r="K18" s="24">
        <f t="shared" si="1"/>
        <v>302</v>
      </c>
      <c r="L18" s="5">
        <f t="shared" si="2"/>
        <v>255</v>
      </c>
      <c r="M18" s="5">
        <f t="shared" si="3"/>
        <v>29</v>
      </c>
      <c r="N18" s="5">
        <f t="shared" si="4"/>
        <v>1</v>
      </c>
      <c r="O18" s="27">
        <f t="shared" si="5"/>
        <v>185667</v>
      </c>
      <c r="P18" s="27">
        <f t="shared" si="6"/>
        <v>557</v>
      </c>
      <c r="Q18" s="36">
        <f t="shared" si="7"/>
        <v>1973</v>
      </c>
      <c r="R18" s="35">
        <f t="shared" si="8"/>
        <v>30</v>
      </c>
    </row>
    <row r="19" spans="1:18" ht="15.75" x14ac:dyDescent="0.25">
      <c r="A19" s="15">
        <v>13</v>
      </c>
      <c r="B19" s="16" t="s">
        <v>26</v>
      </c>
      <c r="C19" s="17">
        <v>333</v>
      </c>
      <c r="D19" s="17">
        <v>209667</v>
      </c>
      <c r="E19" s="17">
        <v>667</v>
      </c>
      <c r="F19" s="18">
        <v>533</v>
      </c>
      <c r="G19" s="18"/>
      <c r="H19" s="18"/>
      <c r="I19" s="18">
        <v>3566</v>
      </c>
      <c r="J19" s="18"/>
      <c r="K19" s="24">
        <f t="shared" si="1"/>
        <v>1</v>
      </c>
      <c r="L19" s="5">
        <f t="shared" si="2"/>
        <v>629</v>
      </c>
      <c r="M19" s="5">
        <f t="shared" si="3"/>
        <v>63</v>
      </c>
      <c r="N19" s="5">
        <f t="shared" si="4"/>
        <v>8</v>
      </c>
      <c r="O19" s="27">
        <f t="shared" si="5"/>
        <v>210000</v>
      </c>
      <c r="P19" s="27">
        <f t="shared" si="6"/>
        <v>630</v>
      </c>
      <c r="Q19" s="36">
        <f t="shared" si="7"/>
        <v>4766</v>
      </c>
      <c r="R19" s="35">
        <f t="shared" si="8"/>
        <v>71</v>
      </c>
    </row>
    <row r="20" spans="1:18" ht="15.75" x14ac:dyDescent="0.25">
      <c r="A20" s="13">
        <v>14</v>
      </c>
      <c r="B20" s="16" t="s">
        <v>27</v>
      </c>
      <c r="C20" s="17">
        <v>50000</v>
      </c>
      <c r="D20" s="17">
        <v>62667</v>
      </c>
      <c r="E20" s="17">
        <v>67</v>
      </c>
      <c r="F20" s="18">
        <v>133</v>
      </c>
      <c r="G20" s="18"/>
      <c r="H20" s="18"/>
      <c r="I20" s="18">
        <v>7360</v>
      </c>
      <c r="J20" s="18"/>
      <c r="K20" s="24">
        <f t="shared" si="1"/>
        <v>150</v>
      </c>
      <c r="L20" s="5">
        <f t="shared" si="2"/>
        <v>188</v>
      </c>
      <c r="M20" s="5">
        <f t="shared" si="3"/>
        <v>111</v>
      </c>
      <c r="N20" s="5">
        <f t="shared" si="4"/>
        <v>2</v>
      </c>
      <c r="O20" s="27">
        <f t="shared" si="5"/>
        <v>112667</v>
      </c>
      <c r="P20" s="27">
        <f t="shared" si="6"/>
        <v>338</v>
      </c>
      <c r="Q20" s="36">
        <f t="shared" si="7"/>
        <v>7560</v>
      </c>
      <c r="R20" s="35">
        <f t="shared" si="8"/>
        <v>113</v>
      </c>
    </row>
    <row r="21" spans="1:18" ht="15.75" x14ac:dyDescent="0.25">
      <c r="A21" s="13">
        <v>15</v>
      </c>
      <c r="B21" s="16" t="s">
        <v>28</v>
      </c>
      <c r="C21" s="17">
        <v>26000</v>
      </c>
      <c r="D21" s="17">
        <v>123667</v>
      </c>
      <c r="E21" s="17">
        <v>2467</v>
      </c>
      <c r="F21" s="18">
        <v>867</v>
      </c>
      <c r="G21" s="18"/>
      <c r="H21" s="18"/>
      <c r="I21" s="18">
        <v>20726</v>
      </c>
      <c r="J21" s="18"/>
      <c r="K21" s="24">
        <f t="shared" si="1"/>
        <v>78</v>
      </c>
      <c r="L21" s="5">
        <f t="shared" si="2"/>
        <v>371</v>
      </c>
      <c r="M21" s="5">
        <f t="shared" si="3"/>
        <v>348</v>
      </c>
      <c r="N21" s="5">
        <f t="shared" si="4"/>
        <v>13</v>
      </c>
      <c r="O21" s="27">
        <f t="shared" si="5"/>
        <v>149667</v>
      </c>
      <c r="P21" s="27">
        <f t="shared" si="6"/>
        <v>449</v>
      </c>
      <c r="Q21" s="36">
        <f t="shared" si="7"/>
        <v>24060</v>
      </c>
      <c r="R21" s="35">
        <f t="shared" si="8"/>
        <v>361</v>
      </c>
    </row>
    <row r="22" spans="1:18" ht="15.75" x14ac:dyDescent="0.25">
      <c r="A22" s="21">
        <v>16</v>
      </c>
      <c r="B22" s="16" t="s">
        <v>29</v>
      </c>
      <c r="C22" s="17">
        <v>2333</v>
      </c>
      <c r="D22" s="17">
        <v>90333</v>
      </c>
      <c r="E22" s="17"/>
      <c r="F22" s="18">
        <v>2267</v>
      </c>
      <c r="G22" s="18"/>
      <c r="H22" s="18"/>
      <c r="I22" s="18">
        <v>313</v>
      </c>
      <c r="J22" s="18"/>
      <c r="K22" s="24">
        <f t="shared" si="1"/>
        <v>7</v>
      </c>
      <c r="L22" s="5">
        <f t="shared" si="2"/>
        <v>271</v>
      </c>
      <c r="M22" s="5">
        <f t="shared" si="3"/>
        <v>5</v>
      </c>
      <c r="N22" s="5">
        <f t="shared" si="4"/>
        <v>34</v>
      </c>
      <c r="O22" s="27">
        <f t="shared" si="5"/>
        <v>92666</v>
      </c>
      <c r="P22" s="27">
        <f t="shared" si="6"/>
        <v>278</v>
      </c>
      <c r="Q22" s="36">
        <f t="shared" si="7"/>
        <v>2580</v>
      </c>
      <c r="R22" s="35">
        <f t="shared" si="8"/>
        <v>39</v>
      </c>
    </row>
    <row r="23" spans="1:18" ht="15.75" x14ac:dyDescent="0.25">
      <c r="A23" s="13">
        <v>17</v>
      </c>
      <c r="B23" s="16" t="s">
        <v>30</v>
      </c>
      <c r="C23" s="17">
        <v>45000</v>
      </c>
      <c r="D23" s="17">
        <v>133000</v>
      </c>
      <c r="E23" s="17">
        <v>1532</v>
      </c>
      <c r="F23" s="18"/>
      <c r="G23" s="18"/>
      <c r="H23" s="18"/>
      <c r="I23" s="18">
        <f>5026</f>
        <v>5026</v>
      </c>
      <c r="J23" s="18"/>
      <c r="K23" s="24">
        <f t="shared" si="1"/>
        <v>135</v>
      </c>
      <c r="L23" s="5">
        <f t="shared" si="2"/>
        <v>399</v>
      </c>
      <c r="M23" s="5">
        <f t="shared" si="3"/>
        <v>98</v>
      </c>
      <c r="N23" s="5">
        <f t="shared" si="4"/>
        <v>0</v>
      </c>
      <c r="O23" s="27">
        <f t="shared" si="5"/>
        <v>178000</v>
      </c>
      <c r="P23" s="27">
        <f t="shared" si="6"/>
        <v>534</v>
      </c>
      <c r="Q23" s="36">
        <f t="shared" si="7"/>
        <v>6558</v>
      </c>
      <c r="R23" s="35">
        <f t="shared" si="8"/>
        <v>98</v>
      </c>
    </row>
    <row r="24" spans="1:18" x14ac:dyDescent="0.25">
      <c r="A24" s="22" t="s">
        <v>31</v>
      </c>
      <c r="B24" s="23"/>
      <c r="C24" s="18"/>
      <c r="D24" s="18"/>
      <c r="E24" s="18"/>
      <c r="F24" s="18"/>
      <c r="G24" s="18"/>
      <c r="H24" s="18"/>
      <c r="I24" s="18"/>
      <c r="J24" s="18"/>
      <c r="K24" s="24"/>
      <c r="L24" s="5"/>
      <c r="M24" s="5"/>
      <c r="N24" s="5"/>
      <c r="O24" s="26"/>
      <c r="P24" s="26"/>
      <c r="Q24" s="35"/>
      <c r="R24" s="35"/>
    </row>
  </sheetData>
  <mergeCells count="8">
    <mergeCell ref="K3:L3"/>
    <mergeCell ref="M3:N3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"/>
  <sheetViews>
    <sheetView tabSelected="1" zoomScale="80" zoomScaleNormal="80" workbookViewId="0">
      <selection activeCell="H19" sqref="H19"/>
    </sheetView>
  </sheetViews>
  <sheetFormatPr defaultRowHeight="15" x14ac:dyDescent="0.25"/>
  <cols>
    <col min="1" max="1" width="4.5703125" customWidth="1"/>
    <col min="2" max="2" width="16.42578125" customWidth="1"/>
    <col min="3" max="3" width="10.140625" customWidth="1"/>
    <col min="4" max="4" width="9.85546875" customWidth="1"/>
    <col min="7" max="7" width="10.28515625" customWidth="1"/>
    <col min="8" max="8" width="12.5703125" customWidth="1"/>
    <col min="9" max="9" width="11.140625" customWidth="1"/>
    <col min="10" max="10" width="12.42578125" customWidth="1"/>
    <col min="11" max="11" width="10.7109375" customWidth="1"/>
    <col min="12" max="12" width="10.5703125" customWidth="1"/>
    <col min="13" max="13" width="11.28515625" customWidth="1"/>
    <col min="14" max="14" width="11" customWidth="1"/>
    <col min="15" max="15" width="14" style="48" customWidth="1"/>
    <col min="16" max="16" width="10" style="48" customWidth="1"/>
    <col min="17" max="18" width="11.85546875" style="48" customWidth="1"/>
    <col min="19" max="19" width="13.42578125" customWidth="1"/>
    <col min="20" max="20" width="14.7109375" customWidth="1"/>
  </cols>
  <sheetData>
    <row r="2" spans="1:20" ht="15.75" x14ac:dyDescent="0.25">
      <c r="A2" s="1"/>
      <c r="B2" s="1"/>
      <c r="C2" s="1"/>
      <c r="D2" s="1" t="s">
        <v>0</v>
      </c>
      <c r="E2" s="1"/>
      <c r="G2" s="2"/>
      <c r="I2" s="2"/>
      <c r="J2" s="3" t="s">
        <v>1</v>
      </c>
    </row>
    <row r="3" spans="1:20" ht="117" customHeight="1" x14ac:dyDescent="0.25">
      <c r="A3" s="44" t="s">
        <v>2</v>
      </c>
      <c r="B3" s="45" t="s">
        <v>3</v>
      </c>
      <c r="C3" s="46" t="s">
        <v>32</v>
      </c>
      <c r="D3" s="46"/>
      <c r="E3" s="46" t="s">
        <v>33</v>
      </c>
      <c r="F3" s="46"/>
      <c r="G3" s="47" t="s">
        <v>36</v>
      </c>
      <c r="H3" s="47"/>
      <c r="I3" s="47" t="s">
        <v>37</v>
      </c>
      <c r="J3" s="47"/>
      <c r="K3" s="43" t="s">
        <v>34</v>
      </c>
      <c r="L3" s="43"/>
      <c r="M3" s="43" t="s">
        <v>35</v>
      </c>
      <c r="N3" s="43"/>
      <c r="O3" s="49" t="s">
        <v>40</v>
      </c>
      <c r="P3" s="49" t="s">
        <v>38</v>
      </c>
      <c r="Q3" s="49" t="s">
        <v>41</v>
      </c>
      <c r="R3" s="49" t="s">
        <v>39</v>
      </c>
      <c r="S3" s="41" t="s">
        <v>42</v>
      </c>
      <c r="T3" s="41" t="s">
        <v>43</v>
      </c>
    </row>
    <row r="4" spans="1:20" ht="38.25" x14ac:dyDescent="0.25">
      <c r="A4" s="44"/>
      <c r="B4" s="45"/>
      <c r="C4" s="6" t="s">
        <v>4</v>
      </c>
      <c r="D4" s="6" t="s">
        <v>5</v>
      </c>
      <c r="E4" s="6" t="s">
        <v>4</v>
      </c>
      <c r="F4" s="6" t="s">
        <v>5</v>
      </c>
      <c r="G4" s="6" t="s">
        <v>4</v>
      </c>
      <c r="H4" s="6" t="s">
        <v>5</v>
      </c>
      <c r="I4" s="6" t="s">
        <v>4</v>
      </c>
      <c r="J4" s="6" t="s">
        <v>5</v>
      </c>
      <c r="K4" s="6" t="s">
        <v>4</v>
      </c>
      <c r="L4" s="6" t="s">
        <v>5</v>
      </c>
      <c r="M4" s="6" t="s">
        <v>4</v>
      </c>
      <c r="N4" s="6" t="s">
        <v>5</v>
      </c>
      <c r="O4" s="50"/>
      <c r="P4" s="50"/>
      <c r="Q4" s="50"/>
      <c r="R4" s="50"/>
      <c r="S4" s="40" t="s">
        <v>4</v>
      </c>
      <c r="T4" s="40" t="s">
        <v>5</v>
      </c>
    </row>
    <row r="5" spans="1:20" ht="15.75" x14ac:dyDescent="0.25">
      <c r="A5" s="15" t="s">
        <v>14</v>
      </c>
      <c r="B5" s="16" t="s">
        <v>15</v>
      </c>
      <c r="C5" s="17">
        <v>35000</v>
      </c>
      <c r="D5" s="17">
        <v>75333</v>
      </c>
      <c r="E5" s="17"/>
      <c r="F5" s="18">
        <v>200</v>
      </c>
      <c r="G5" s="18"/>
      <c r="H5" s="18"/>
      <c r="I5" s="39">
        <v>1657.6</v>
      </c>
      <c r="J5" s="18"/>
      <c r="K5" s="24">
        <f t="shared" ref="K5:L5" si="0">ROUND((C5+G5)*0.3/100,0)</f>
        <v>105</v>
      </c>
      <c r="L5" s="5">
        <f t="shared" si="0"/>
        <v>226</v>
      </c>
      <c r="M5" s="5">
        <f t="shared" ref="M5:N5" si="1">ROUND((E5+I5)*1.5/100,0)</f>
        <v>25</v>
      </c>
      <c r="N5" s="5">
        <f t="shared" si="1"/>
        <v>3</v>
      </c>
      <c r="O5" s="51">
        <f t="shared" ref="O5" si="2">C5+D5+G5+H5</f>
        <v>110333</v>
      </c>
      <c r="P5" s="51">
        <f t="shared" ref="P5" si="3">ROUND(O5*0.3/100,0)</f>
        <v>331</v>
      </c>
      <c r="Q5" s="51">
        <f t="shared" ref="Q5" si="4">E5+F5+I5+J5</f>
        <v>1857.6</v>
      </c>
      <c r="R5" s="50">
        <f t="shared" ref="R5" si="5">ROUND(Q5*1.5/100,0)</f>
        <v>28</v>
      </c>
      <c r="S5" s="5">
        <f t="shared" ref="S5" si="6">K5+M5</f>
        <v>130</v>
      </c>
      <c r="T5" s="42">
        <f t="shared" ref="T5" si="7">L5+N5</f>
        <v>229</v>
      </c>
    </row>
    <row r="6" spans="1:20" x14ac:dyDescent="0.25">
      <c r="A6" s="22" t="s">
        <v>31</v>
      </c>
      <c r="B6" s="23"/>
      <c r="C6" s="18"/>
      <c r="D6" s="18"/>
      <c r="E6" s="18"/>
      <c r="F6" s="18"/>
      <c r="G6" s="18"/>
      <c r="H6" s="18"/>
      <c r="I6" s="39"/>
      <c r="J6" s="18"/>
      <c r="K6" s="24"/>
      <c r="L6" s="5"/>
      <c r="M6" s="5"/>
      <c r="N6" s="5"/>
      <c r="O6" s="50"/>
      <c r="P6" s="50"/>
      <c r="Q6" s="50"/>
      <c r="R6" s="50"/>
      <c r="S6" s="5"/>
      <c r="T6" s="5"/>
    </row>
  </sheetData>
  <mergeCells count="8">
    <mergeCell ref="K3:L3"/>
    <mergeCell ref="M3:N3"/>
    <mergeCell ref="A3:A4"/>
    <mergeCell ref="B3:B4"/>
    <mergeCell ref="C3:D3"/>
    <mergeCell ref="E3:F3"/>
    <mergeCell ref="G3:H3"/>
    <mergeCell ref="I3:J3"/>
  </mergeCells>
  <pageMargins left="0.39" right="0.23" top="0.74803149606299213" bottom="0.74803149606299213" header="0.31496062992125984" footer="0.31496062992125984"/>
  <pageSetup paperSize="9" scale="6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2020-11-13T04:10:56Z</dcterms:modified>
</cp:coreProperties>
</file>